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600" windowHeight="9180" tabRatio="747" activeTab="1"/>
  </bookViews>
  <sheets>
    <sheet name="PREMISAS" sheetId="1" r:id="rId1"/>
    <sheet name="CUADRO DE ASIGNACIÓN" sheetId="2" r:id="rId2"/>
    <sheet name="PROPUESTA DE PAUTA PUE (18 min)" sheetId="4" r:id="rId3"/>
  </sheets>
  <definedNames>
    <definedName name="_xlnm.Print_Area" localSheetId="1">'CUADRO DE ASIGNACIÓN'!$A$1:$H$16</definedName>
    <definedName name="_xlnm.Print_Area" localSheetId="0">PREMISAS!$A$1:$G$22</definedName>
    <definedName name="_xlnm.Print_Titles" localSheetId="2">'PROPUESTA DE PAUTA PUE (18 min)'!$1:$2</definedName>
  </definedNames>
  <calcPr calcId="125725"/>
</workbook>
</file>

<file path=xl/calcChain.xml><?xml version="1.0" encoding="utf-8"?>
<calcChain xmlns="http://schemas.openxmlformats.org/spreadsheetml/2006/main">
  <c r="G52" i="4"/>
  <c r="C19" i="1" l="1"/>
  <c r="G47" i="4" l="1"/>
  <c r="E12" i="1"/>
  <c r="D6" i="2" s="1"/>
  <c r="E6" s="1"/>
  <c r="G6" s="1"/>
  <c r="H6" s="1"/>
  <c r="A2"/>
  <c r="E15" i="1"/>
  <c r="D6" i="4"/>
  <c r="E6" s="1"/>
  <c r="F6" s="1"/>
  <c r="G6" s="1"/>
  <c r="H6" s="1"/>
  <c r="I6" s="1"/>
  <c r="J6" s="1"/>
  <c r="K6" s="1"/>
  <c r="L6" s="1"/>
  <c r="M6" s="1"/>
  <c r="N6" s="1"/>
  <c r="O6" s="1"/>
  <c r="P6" s="1"/>
  <c r="Q6" s="1"/>
  <c r="R6" s="1"/>
  <c r="S6" s="1"/>
  <c r="T6" s="1"/>
  <c r="U6" s="1"/>
  <c r="V6" s="1"/>
  <c r="W6" s="1"/>
  <c r="X6" s="1"/>
  <c r="Y6" s="1"/>
  <c r="Z6" s="1"/>
  <c r="AA6" s="1"/>
  <c r="AB6" s="1"/>
  <c r="AC6" s="1"/>
  <c r="AD6" s="1"/>
  <c r="J45"/>
  <c r="C47"/>
  <c r="C50"/>
  <c r="C49"/>
  <c r="C45"/>
  <c r="C52" s="1"/>
  <c r="C51"/>
  <c r="C48"/>
  <c r="C46"/>
  <c r="G45"/>
  <c r="G51"/>
  <c r="G46"/>
  <c r="E18" i="1"/>
  <c r="D12" i="2" s="1"/>
  <c r="E17" i="1"/>
  <c r="D11" i="2" s="1"/>
  <c r="E13" i="1"/>
  <c r="D7" i="2" s="1"/>
  <c r="E7" s="1"/>
  <c r="G7" s="1"/>
  <c r="H7" s="1"/>
  <c r="E16" i="1"/>
  <c r="D10" i="2" s="1"/>
  <c r="E11" i="1"/>
  <c r="D5" i="2" s="1"/>
  <c r="E5" s="1"/>
  <c r="F6" i="1"/>
  <c r="G6" s="1"/>
  <c r="F13" i="2"/>
  <c r="E19" i="1" l="1"/>
  <c r="E12" i="2"/>
  <c r="B9"/>
  <c r="C6"/>
  <c r="B3"/>
  <c r="B10"/>
  <c r="C12"/>
  <c r="B4"/>
  <c r="C10"/>
  <c r="C5"/>
  <c r="B12"/>
  <c r="G12" s="1"/>
  <c r="B5"/>
  <c r="G5" s="1"/>
  <c r="E4"/>
  <c r="B11"/>
  <c r="C9"/>
  <c r="B6"/>
  <c r="G8" s="1"/>
  <c r="C11"/>
  <c r="E10"/>
  <c r="E11"/>
  <c r="D9"/>
  <c r="E9" s="1"/>
  <c r="G50" i="4"/>
  <c r="G49"/>
  <c r="G48"/>
  <c r="G11" i="2" l="1"/>
  <c r="G10"/>
  <c r="G9"/>
  <c r="E13"/>
  <c r="D13"/>
  <c r="B13"/>
  <c r="C13"/>
  <c r="H9" l="1"/>
  <c r="H10"/>
  <c r="F16" i="1" s="1"/>
  <c r="H11" i="2"/>
  <c r="H5"/>
  <c r="F11" i="1" s="1"/>
  <c r="H12" i="2"/>
  <c r="H8"/>
  <c r="F14" i="1" s="1"/>
  <c r="G13" i="2"/>
  <c r="F15" i="1"/>
  <c r="F47" i="4"/>
  <c r="H47" s="1"/>
  <c r="F48"/>
  <c r="H48" s="1"/>
  <c r="F46"/>
  <c r="H46" s="1"/>
  <c r="F12" i="1"/>
  <c r="F45" i="4"/>
  <c r="H45" s="1"/>
  <c r="F50"/>
  <c r="H50" s="1"/>
  <c r="F17" i="1"/>
  <c r="F51" i="4"/>
  <c r="H51" s="1"/>
  <c r="F18" i="1"/>
  <c r="F49" i="4"/>
  <c r="H49" s="1"/>
  <c r="F13" i="1"/>
  <c r="H13" i="2" l="1"/>
  <c r="F19" i="1"/>
  <c r="F21" s="1"/>
  <c r="C16" i="2" s="1"/>
</calcChain>
</file>

<file path=xl/sharedStrings.xml><?xml version="1.0" encoding="utf-8"?>
<sst xmlns="http://schemas.openxmlformats.org/spreadsheetml/2006/main" count="1129" uniqueCount="51">
  <si>
    <t>ENTIDAD</t>
  </si>
  <si>
    <t>FASE</t>
  </si>
  <si>
    <t>DIAS</t>
  </si>
  <si>
    <t>MINUTOS</t>
  </si>
  <si>
    <t>PROMOCIONALES DIARIOS</t>
  </si>
  <si>
    <t>PROMOCIONALES PERIODO</t>
  </si>
  <si>
    <t>TOTAL</t>
  </si>
  <si>
    <t>PORCENTAJE MÍNIMO</t>
  </si>
  <si>
    <t>PARTIDOS</t>
  </si>
  <si>
    <t>PORCENTAJE DE VOTACIÓN</t>
  </si>
  <si>
    <t>PORCENTAJE CORRESPONDIENTE AL 70%</t>
  </si>
  <si>
    <t>PAN</t>
  </si>
  <si>
    <t>PRI</t>
  </si>
  <si>
    <t>PRD</t>
  </si>
  <si>
    <t>PT</t>
  </si>
  <si>
    <t>PVEM</t>
  </si>
  <si>
    <t>CONV</t>
  </si>
  <si>
    <t>PNA</t>
  </si>
  <si>
    <t>Partido o Coalición</t>
  </si>
  <si>
    <t>Promocionales que le corresponde a cada partido político
(A + C)</t>
  </si>
  <si>
    <t>Promocionales aplicando la clausula de maximización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</si>
  <si>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</si>
  <si>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</si>
  <si>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</si>
  <si>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Partido Acción Nacional</t>
  </si>
  <si>
    <t>Partido de la Revolución Democrática</t>
  </si>
  <si>
    <t>Partido del Trabajo</t>
  </si>
  <si>
    <t>Convergencia</t>
  </si>
  <si>
    <t>Partido Nueva Alianza</t>
  </si>
  <si>
    <t>CAMPAÑA</t>
  </si>
  <si>
    <t>PROMOCIONALES CAMPAÑA</t>
  </si>
  <si>
    <t>J</t>
  </si>
  <si>
    <t>V</t>
  </si>
  <si>
    <t>S</t>
  </si>
  <si>
    <t>D</t>
  </si>
  <si>
    <t>L</t>
  </si>
  <si>
    <t>HORARIO</t>
  </si>
  <si>
    <t>Ma</t>
  </si>
  <si>
    <t>Mi</t>
  </si>
  <si>
    <t>PARTIDO</t>
  </si>
  <si>
    <t>CONTEO</t>
  </si>
  <si>
    <t>Merma de promocionales para el Instituto:</t>
  </si>
  <si>
    <t>PUEBLA</t>
  </si>
  <si>
    <t>.</t>
  </si>
  <si>
    <t>JUNIO</t>
  </si>
  <si>
    <t>AUT</t>
  </si>
  <si>
    <t xml:space="preserve">PROPUESTA DE PAUTA DE CAMPAÑA PARA EL PROCESO ELECTORAL EXTRAORDINARIO EN EL ESTADO DE PUEBLA </t>
  </si>
  <si>
    <t>Partido Revolucionario Institucional/
Partido Verde Ecologista de México</t>
  </si>
  <si>
    <t>APU</t>
  </si>
  <si>
    <t xml:space="preserve">PROPUESTA DE PAUTA DE CAMPAÑA PARA RADIO Y TELEVISIÓN </t>
  </si>
  <si>
    <t>Alianza Puebla Unida</t>
  </si>
</sst>
</file>

<file path=xl/styles.xml><?xml version="1.0" encoding="utf-8"?>
<styleSheet xmlns="http://schemas.openxmlformats.org/spreadsheetml/2006/main">
  <numFmts count="1">
    <numFmt numFmtId="164" formatCode="0.0000"/>
  </numFmts>
  <fonts count="23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name val="Arial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b/>
      <sz val="10"/>
      <color indexed="9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3"/>
      <name val="Arial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8"/>
      <color indexed="8"/>
      <name val="Calibri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10"/>
      <name val="Calibri"/>
      <family val="2"/>
    </font>
    <font>
      <b/>
      <sz val="22"/>
      <color indexed="8"/>
      <name val="Calibri"/>
      <family val="2"/>
    </font>
    <font>
      <sz val="22"/>
      <color indexed="8"/>
      <name val="Calibri"/>
      <family val="2"/>
    </font>
    <font>
      <sz val="8"/>
      <name val="Calibri"/>
      <family val="2"/>
    </font>
    <font>
      <b/>
      <sz val="10"/>
      <color indexed="8"/>
      <name val="Calibri"/>
    </font>
    <font>
      <sz val="10"/>
      <color indexed="8"/>
      <name val="Calibri"/>
    </font>
    <font>
      <b/>
      <sz val="11"/>
      <color indexed="8"/>
      <name val="Calibri"/>
    </font>
    <font>
      <b/>
      <sz val="10"/>
      <color theme="0"/>
      <name val="Arial"/>
      <family val="2"/>
    </font>
    <font>
      <b/>
      <sz val="11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FF"/>
        <bgColor indexed="64"/>
      </patternFill>
    </fill>
    <fill>
      <gradientFill degree="45">
        <stop position="0">
          <color rgb="FF009A46"/>
        </stop>
        <stop position="0.5">
          <color rgb="FFFF0000"/>
        </stop>
        <stop position="1">
          <color rgb="FF009A46"/>
        </stop>
      </gradient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</cellStyleXfs>
  <cellXfs count="93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0" fillId="0" borderId="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2" fillId="0" borderId="0" xfId="0" applyFont="1"/>
    <xf numFmtId="0" fontId="0" fillId="0" borderId="0" xfId="0" applyFill="1" applyBorder="1"/>
    <xf numFmtId="0" fontId="12" fillId="0" borderId="0" xfId="0" applyFont="1" applyFill="1" applyBorder="1"/>
    <xf numFmtId="0" fontId="10" fillId="0" borderId="0" xfId="0" applyFont="1"/>
    <xf numFmtId="0" fontId="10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7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10" fillId="0" borderId="0" xfId="0" applyFont="1" applyFill="1"/>
    <xf numFmtId="0" fontId="0" fillId="0" borderId="0" xfId="0" applyFill="1"/>
    <xf numFmtId="0" fontId="13" fillId="0" borderId="2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0" fillId="10" borderId="3" xfId="0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 wrapText="1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5" fillId="6" borderId="1" xfId="2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5" fillId="8" borderId="1" xfId="0" applyNumberFormat="1" applyFont="1" applyFill="1" applyBorder="1" applyAlignment="1" applyProtection="1">
      <alignment horizontal="center" vertical="center"/>
    </xf>
    <xf numFmtId="0" fontId="8" fillId="4" borderId="1" xfId="0" applyNumberFormat="1" applyFont="1" applyFill="1" applyBorder="1" applyAlignment="1" applyProtection="1">
      <alignment horizontal="center" vertical="center"/>
    </xf>
    <xf numFmtId="0" fontId="5" fillId="6" borderId="1" xfId="0" applyNumberFormat="1" applyFont="1" applyFill="1" applyBorder="1" applyAlignment="1" applyProtection="1">
      <alignment horizontal="center" vertical="center"/>
    </xf>
    <xf numFmtId="0" fontId="7" fillId="9" borderId="1" xfId="0" applyNumberFormat="1" applyFont="1" applyFill="1" applyBorder="1" applyAlignment="1" applyProtection="1">
      <alignment horizontal="center" vertical="center"/>
    </xf>
    <xf numFmtId="0" fontId="7" fillId="5" borderId="1" xfId="0" applyNumberFormat="1" applyFont="1" applyFill="1" applyBorder="1" applyAlignment="1" applyProtection="1">
      <alignment horizontal="center" vertical="center"/>
    </xf>
    <xf numFmtId="0" fontId="7" fillId="7" borderId="1" xfId="0" applyNumberFormat="1" applyFont="1" applyFill="1" applyBorder="1" applyAlignment="1" applyProtection="1">
      <alignment horizontal="center" vertical="center"/>
    </xf>
    <xf numFmtId="0" fontId="7" fillId="7" borderId="1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Border="1" applyAlignment="1" applyProtection="1">
      <alignment horizontal="center" vertical="center"/>
    </xf>
    <xf numFmtId="0" fontId="7" fillId="9" borderId="1" xfId="2" applyNumberFormat="1" applyFont="1" applyFill="1" applyBorder="1" applyAlignment="1" applyProtection="1">
      <alignment horizontal="center" vertical="center"/>
    </xf>
    <xf numFmtId="0" fontId="5" fillId="8" borderId="1" xfId="2" applyNumberFormat="1" applyFont="1" applyFill="1" applyBorder="1" applyAlignment="1" applyProtection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8" fillId="4" borderId="1" xfId="2" applyNumberFormat="1" applyFont="1" applyFill="1" applyBorder="1" applyAlignment="1" applyProtection="1">
      <alignment horizontal="center" vertical="center"/>
    </xf>
    <xf numFmtId="0" fontId="18" fillId="0" borderId="1" xfId="0" applyFont="1" applyBorder="1" applyAlignment="1">
      <alignment horizontal="center" vertical="center"/>
    </xf>
    <xf numFmtId="2" fontId="1" fillId="12" borderId="1" xfId="0" applyNumberFormat="1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164" fontId="1" fillId="12" borderId="1" xfId="0" applyNumberFormat="1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justify" vertical="center" wrapText="1"/>
    </xf>
    <xf numFmtId="164" fontId="19" fillId="12" borderId="2" xfId="0" applyNumberFormat="1" applyFont="1" applyFill="1" applyBorder="1" applyAlignment="1"/>
    <xf numFmtId="164" fontId="19" fillId="12" borderId="4" xfId="0" applyNumberFormat="1" applyFont="1" applyFill="1" applyBorder="1" applyAlignment="1"/>
    <xf numFmtId="164" fontId="3" fillId="12" borderId="1" xfId="0" applyNumberFormat="1" applyFont="1" applyFill="1" applyBorder="1" applyAlignment="1">
      <alignment vertical="center" wrapText="1"/>
    </xf>
    <xf numFmtId="0" fontId="21" fillId="14" borderId="1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13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0" fillId="10" borderId="5" xfId="0" applyFont="1" applyFill="1" applyBorder="1" applyAlignment="1">
      <alignment horizontal="center" vertical="center"/>
    </xf>
    <xf numFmtId="0" fontId="10" fillId="10" borderId="6" xfId="0" applyFont="1" applyFill="1" applyBorder="1" applyAlignment="1">
      <alignment horizontal="center" vertical="center"/>
    </xf>
    <xf numFmtId="164" fontId="19" fillId="0" borderId="2" xfId="0" applyNumberFormat="1" applyFont="1" applyBorder="1" applyAlignment="1"/>
    <xf numFmtId="164" fontId="19" fillId="0" borderId="4" xfId="0" applyNumberFormat="1" applyFont="1" applyBorder="1" applyAlignment="1"/>
    <xf numFmtId="164" fontId="3" fillId="0" borderId="1" xfId="0" applyNumberFormat="1" applyFont="1" applyBorder="1" applyAlignment="1">
      <alignment vertical="center" wrapText="1"/>
    </xf>
    <xf numFmtId="0" fontId="14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9" fontId="1" fillId="3" borderId="7" xfId="0" applyNumberFormat="1" applyFont="1" applyFill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1" fillId="14" borderId="8" xfId="0" applyFont="1" applyFill="1" applyBorder="1" applyAlignment="1">
      <alignment horizontal="center" vertical="center"/>
    </xf>
    <xf numFmtId="0" fontId="21" fillId="14" borderId="7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 3" xfId="2"/>
    <cellStyle name="Porcentual 2" xfId="3"/>
  </cellStyles>
  <dxfs count="0"/>
  <tableStyles count="0" defaultTableStyle="TableStyleMedium9" defaultPivotStyle="PivotStyleLight16"/>
  <colors>
    <mruColors>
      <color rgb="FF009A46"/>
      <color rgb="FFFF00FF"/>
      <color rgb="FF288C34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1"/>
  <sheetViews>
    <sheetView zoomScaleNormal="100" zoomScaleSheetLayoutView="130" workbookViewId="0"/>
  </sheetViews>
  <sheetFormatPr baseColWidth="10" defaultRowHeight="15"/>
  <cols>
    <col min="1" max="1" width="3.140625" style="7" customWidth="1"/>
    <col min="3" max="3" width="15.5703125" customWidth="1"/>
    <col min="4" max="4" width="6.42578125" customWidth="1"/>
    <col min="5" max="5" width="18.85546875" customWidth="1"/>
    <col min="6" max="6" width="18.140625" customWidth="1"/>
    <col min="7" max="7" width="19.42578125" customWidth="1"/>
  </cols>
  <sheetData>
    <row r="2" spans="2:7">
      <c r="B2" s="1" t="s">
        <v>0</v>
      </c>
      <c r="C2" s="2" t="s">
        <v>42</v>
      </c>
      <c r="E2" s="69"/>
      <c r="F2" s="69"/>
      <c r="G2" s="69"/>
    </row>
    <row r="4" spans="2:7" ht="14.45" customHeight="1">
      <c r="B4" s="70" t="s">
        <v>1</v>
      </c>
      <c r="C4" s="71"/>
      <c r="D4" s="72" t="s">
        <v>29</v>
      </c>
      <c r="E4" s="72"/>
      <c r="F4" s="72"/>
      <c r="G4" s="72"/>
    </row>
    <row r="5" spans="2:7" ht="30">
      <c r="B5" s="70"/>
      <c r="C5" s="71"/>
      <c r="D5" s="3" t="s">
        <v>2</v>
      </c>
      <c r="E5" s="3" t="s">
        <v>3</v>
      </c>
      <c r="F5" s="3" t="s">
        <v>4</v>
      </c>
      <c r="G5" s="3" t="s">
        <v>5</v>
      </c>
    </row>
    <row r="6" spans="2:7">
      <c r="B6" s="71">
        <v>1</v>
      </c>
      <c r="C6" s="71"/>
      <c r="D6" s="17">
        <v>29</v>
      </c>
      <c r="E6" s="17">
        <v>18</v>
      </c>
      <c r="F6" s="17">
        <f>E6*2</f>
        <v>36</v>
      </c>
      <c r="G6" s="17">
        <f>D6*F6</f>
        <v>1044</v>
      </c>
    </row>
    <row r="8" spans="2:7">
      <c r="B8" s="73" t="s">
        <v>7</v>
      </c>
      <c r="C8" s="74"/>
      <c r="D8" s="2">
        <v>2</v>
      </c>
    </row>
    <row r="10" spans="2:7" ht="50.25" customHeight="1">
      <c r="B10" s="4" t="s">
        <v>8</v>
      </c>
      <c r="C10" s="70" t="s">
        <v>9</v>
      </c>
      <c r="D10" s="70"/>
      <c r="E10" s="3" t="s">
        <v>10</v>
      </c>
      <c r="F10" s="3" t="s">
        <v>30</v>
      </c>
    </row>
    <row r="11" spans="2:7">
      <c r="B11" s="5" t="s">
        <v>11</v>
      </c>
      <c r="C11" s="66">
        <v>23.5276</v>
      </c>
      <c r="D11" s="67"/>
      <c r="E11" s="33">
        <f>IF(C11&gt;=D8,(C11*100)/SUMIF(C11:D18,CONCATENATE("&gt;=",D8)),0)</f>
        <v>23.527647055294107</v>
      </c>
      <c r="F11" s="49">
        <f>'CUADRO DE ASIGNACIÓN'!H5</f>
        <v>224</v>
      </c>
    </row>
    <row r="12" spans="2:7">
      <c r="B12" s="5" t="s">
        <v>12</v>
      </c>
      <c r="C12" s="66">
        <v>37.6203</v>
      </c>
      <c r="D12" s="67"/>
      <c r="E12" s="33">
        <f>IF(C12&gt;=D9,(C12*100)/SUMIF(C11:D18,CONCATENATE("&gt;=",D8)),0)</f>
        <v>37.620375240750484</v>
      </c>
      <c r="F12" s="49">
        <f>'CUADRO DE ASIGNACIÓN'!H6</f>
        <v>274</v>
      </c>
    </row>
    <row r="13" spans="2:7">
      <c r="B13" s="5" t="s">
        <v>15</v>
      </c>
      <c r="C13" s="66">
        <v>5.2506000000000004</v>
      </c>
      <c r="D13" s="67"/>
      <c r="E13" s="33">
        <f>IF(C13&gt;=D8,(C13*100)/SUMIF(C11:D18,CONCATENATE("&gt;=",D8)),0)</f>
        <v>5.2506105012210025</v>
      </c>
      <c r="F13" s="49">
        <f>'CUADRO DE ASIGNACIÓN'!H7</f>
        <v>38</v>
      </c>
    </row>
    <row r="14" spans="2:7">
      <c r="B14" s="53"/>
      <c r="C14" s="54"/>
      <c r="D14" s="55"/>
      <c r="E14" s="56"/>
      <c r="F14" s="49">
        <f>'CUADRO DE ASIGNACIÓN'!H8</f>
        <v>53</v>
      </c>
    </row>
    <row r="15" spans="2:7">
      <c r="B15" s="5" t="s">
        <v>13</v>
      </c>
      <c r="C15" s="66">
        <v>9.4109999999999996</v>
      </c>
      <c r="D15" s="67"/>
      <c r="E15" s="33">
        <f>IF(C15&gt;=D8,(C15*100)/SUMIF(C11:D18,CONCATENATE("&gt;=",D8)),0)</f>
        <v>9.4110188220376418</v>
      </c>
      <c r="F15" s="49">
        <f>'CUADRO DE ASIGNACIÓN'!H9</f>
        <v>121</v>
      </c>
    </row>
    <row r="16" spans="2:7">
      <c r="B16" s="5" t="s">
        <v>14</v>
      </c>
      <c r="C16" s="66">
        <v>10.0738</v>
      </c>
      <c r="D16" s="67"/>
      <c r="E16" s="33">
        <f>IF(C16&gt;=D8,(C16*100)/SUMIF(C11:D18,CONCATENATE("&gt;=",D8)),0)</f>
        <v>10.073820147640294</v>
      </c>
      <c r="F16" s="49">
        <f>'CUADRO DE ASIGNACIÓN'!H10</f>
        <v>126</v>
      </c>
    </row>
    <row r="17" spans="2:7">
      <c r="B17" s="5" t="s">
        <v>16</v>
      </c>
      <c r="C17" s="66">
        <v>4.7054999999999998</v>
      </c>
      <c r="D17" s="67"/>
      <c r="E17" s="33">
        <f>IF(C17&gt;=D8,(C17*100)/SUMIF(C11:D18,CONCATENATE("&gt;=",D8)),0)</f>
        <v>4.7055094110188209</v>
      </c>
      <c r="F17" s="49">
        <f>'CUADRO DE ASIGNACIÓN'!H11</f>
        <v>87</v>
      </c>
    </row>
    <row r="18" spans="2:7">
      <c r="B18" s="5" t="s">
        <v>17</v>
      </c>
      <c r="C18" s="66">
        <v>9.4109999999999996</v>
      </c>
      <c r="D18" s="67"/>
      <c r="E18" s="33">
        <f>IF(C18&gt;=D8,(C18*100)/SUMIF(C11:D18,CONCATENATE("&gt;=",D8)),0)</f>
        <v>9.4110188220376418</v>
      </c>
      <c r="F18" s="49">
        <f>'CUADRO DE ASIGNACIÓN'!H12</f>
        <v>121</v>
      </c>
    </row>
    <row r="19" spans="2:7">
      <c r="B19" s="1" t="s">
        <v>6</v>
      </c>
      <c r="C19" s="68">
        <f>SUM(C11:C18)</f>
        <v>99.999800000000008</v>
      </c>
      <c r="D19" s="68"/>
      <c r="E19" s="33">
        <f>SUM(E11:E18)</f>
        <v>100</v>
      </c>
      <c r="F19" s="49">
        <f>SUM(F11:F18)</f>
        <v>1044</v>
      </c>
    </row>
    <row r="20" spans="2:7" ht="15.75" thickBot="1">
      <c r="G20" s="6"/>
    </row>
    <row r="21" spans="2:7" ht="15.75" thickBot="1">
      <c r="B21" s="64" t="s">
        <v>41</v>
      </c>
      <c r="C21" s="65"/>
      <c r="D21" s="65"/>
      <c r="E21" s="65"/>
      <c r="F21" s="32">
        <f>G6-F19</f>
        <v>0</v>
      </c>
    </row>
  </sheetData>
  <dataConsolidate/>
  <mergeCells count="15">
    <mergeCell ref="B21:E21"/>
    <mergeCell ref="C18:D18"/>
    <mergeCell ref="C19:D19"/>
    <mergeCell ref="E2:G2"/>
    <mergeCell ref="B4:C5"/>
    <mergeCell ref="D4:G4"/>
    <mergeCell ref="B6:C6"/>
    <mergeCell ref="B8:C8"/>
    <mergeCell ref="C17:D17"/>
    <mergeCell ref="C10:D10"/>
    <mergeCell ref="C13:D13"/>
    <mergeCell ref="C11:D11"/>
    <mergeCell ref="C12:D12"/>
    <mergeCell ref="C15:D15"/>
    <mergeCell ref="C16:D16"/>
  </mergeCells>
  <phoneticPr fontId="17" type="noConversion"/>
  <printOptions horizontalCentered="1"/>
  <pageMargins left="0.70866141732283472" right="0.70866141732283472" top="0.70866141732283472" bottom="0.70866141732283472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6"/>
  <sheetViews>
    <sheetView tabSelected="1" zoomScale="80" zoomScaleNormal="80" zoomScaleSheetLayoutView="55" workbookViewId="0">
      <selection activeCell="B10" sqref="B10"/>
    </sheetView>
  </sheetViews>
  <sheetFormatPr baseColWidth="10" defaultColWidth="11.42578125" defaultRowHeight="12.75"/>
  <cols>
    <col min="1" max="1" width="36.42578125" style="8" customWidth="1"/>
    <col min="2" max="2" width="29.7109375" style="8" customWidth="1"/>
    <col min="3" max="4" width="20" style="8" customWidth="1"/>
    <col min="5" max="5" width="30.85546875" style="8" bestFit="1" customWidth="1"/>
    <col min="6" max="6" width="29.85546875" style="8" customWidth="1"/>
    <col min="7" max="7" width="19.85546875" style="8" customWidth="1"/>
    <col min="8" max="8" width="22.42578125" style="8" customWidth="1"/>
    <col min="9" max="16384" width="11.42578125" style="8"/>
  </cols>
  <sheetData>
    <row r="2" spans="1:8" ht="50.25" customHeight="1">
      <c r="A2" s="75" t="str">
        <f>CONCATENATE("
CALCULO DE DISTRIBUCIÓN DE LOS MENSAJES DE CAMPAÑA PARA EL PROCESO ELECTORAL EXTRAORDINARIO ",PREMISAS!C2)</f>
        <v xml:space="preserve">
CALCULO DE DISTRIBUCIÓN DE LOS MENSAJES DE CAMPAÑA PARA EL PROCESO ELECTORAL EXTRAORDINARIO PUEBLA</v>
      </c>
      <c r="B2" s="75"/>
      <c r="C2" s="75"/>
      <c r="D2" s="75"/>
      <c r="E2" s="75"/>
      <c r="F2" s="75"/>
      <c r="G2" s="75"/>
      <c r="H2" s="75"/>
    </row>
    <row r="3" spans="1:8" ht="48.75" customHeight="1">
      <c r="A3" s="76" t="s">
        <v>18</v>
      </c>
      <c r="B3" s="78" t="str">
        <f>CONCATENATE("DURACIÓN: ",PREMISAS!D6," DÍAS
TOTAL DE PROMOCIONALES DE 30 SEGUNDOS EN CADA ESTACIÓN DE RADIO O CANAL DE TELEVISIÓN:  ", (PREMISAS!G6), " Promocionales")</f>
        <v>DURACIÓN: 29 DÍAS
TOTAL DE PROMOCIONALES DE 30 SEGUNDOS EN CADA ESTACIÓN DE RADIO O CANAL DE TELEVISIÓN:  1044 Promocionales</v>
      </c>
      <c r="C3" s="78"/>
      <c r="D3" s="78"/>
      <c r="E3" s="78"/>
      <c r="F3" s="78"/>
      <c r="G3" s="76" t="s">
        <v>19</v>
      </c>
      <c r="H3" s="76" t="s">
        <v>20</v>
      </c>
    </row>
    <row r="4" spans="1:8" ht="149.25" customHeight="1">
      <c r="A4" s="77"/>
      <c r="B4" s="9" t="str">
        <f>CONCATENATE((PREMISAS!G6)*0.3," promocionales (30%)
 Se distribuyen de manera igualitaria entre el número de partidos contendientes
(A)")</f>
        <v>313.2 promocionales (30%)
 Se distribuyen de manera igualitaria entre el número de partidos contendientes
(A)</v>
      </c>
      <c r="C4" s="9" t="s">
        <v>21</v>
      </c>
      <c r="D4" s="9" t="s">
        <v>22</v>
      </c>
      <c r="E4" s="9" t="str">
        <f>CONCATENATE((PREMISAS!G6)*0.7," promocionales 
(70% Distribución Proporcional)
% Fuerza Electoral de los partidos con Representación en el Congreso 
(C) ")</f>
        <v xml:space="preserve">730.8 promocionales 
(70% Distribución Proporcional)
% Fuerza Electoral de los partidos con Representación en el Congreso 
(C) </v>
      </c>
      <c r="F4" s="9" t="s">
        <v>23</v>
      </c>
      <c r="G4" s="77"/>
      <c r="H4" s="77"/>
    </row>
    <row r="5" spans="1:8" ht="44.25" customHeight="1">
      <c r="A5" s="5" t="s">
        <v>24</v>
      </c>
      <c r="B5" s="10">
        <f>TRUNC(TRUNC((PREMISAS!G6)*0.3)/COUNTA(A5:A12))</f>
        <v>52</v>
      </c>
      <c r="C5" s="11">
        <f>TRUNC((PREMISAS!G6)*0.3)/COUNTA(A5:A12) - TRUNC(TRUNC((PREMISAS!G6)*0.3)/COUNTA(A5:A12))</f>
        <v>0.1666666666666643</v>
      </c>
      <c r="D5" s="11">
        <f>PREMISAS!E11</f>
        <v>23.527647055294107</v>
      </c>
      <c r="E5" s="10">
        <f>TRUNC((D5*TRUNC((PREMISAS!G6)*0.7))/100,0)</f>
        <v>171</v>
      </c>
      <c r="F5" s="12">
        <v>0.58479999999999999</v>
      </c>
      <c r="G5" s="10">
        <f>SUM(B5,E5)</f>
        <v>223</v>
      </c>
      <c r="H5" s="10">
        <f>IF((ROUND(C$13,0)+ROUND(F$13,0)+(PREMISAS!G$6-(TRUNC(PREMISAS!G$6*0.3)+TRUNC(PREMISAS!G$6*0.7))))&gt;=COUNTA(A$5:A$12),G5+1,G5)</f>
        <v>224</v>
      </c>
    </row>
    <row r="6" spans="1:8" ht="44.25" customHeight="1">
      <c r="A6" s="82" t="s">
        <v>47</v>
      </c>
      <c r="B6" s="82">
        <f>TRUNC(TRUNC((PREMISAS!G6)*0.3)/COUNTA(A5:A12))</f>
        <v>52</v>
      </c>
      <c r="C6" s="79">
        <f>TRUNC((PREMISAS!G6)*0.3)/COUNTA(A5:A12) - TRUNC(TRUNC((PREMISAS!G6)*0.3)/COUNTA(A5:A12))</f>
        <v>0.1666666666666643</v>
      </c>
      <c r="D6" s="11">
        <f>PREMISAS!E12</f>
        <v>37.620375240750484</v>
      </c>
      <c r="E6" s="10">
        <f>TRUNC((D6*TRUNC((PREMISAS!G6)*0.7))/100,0)</f>
        <v>274</v>
      </c>
      <c r="F6" s="12">
        <v>0.6966</v>
      </c>
      <c r="G6" s="10">
        <f>E6</f>
        <v>274</v>
      </c>
      <c r="H6" s="10">
        <f>G6</f>
        <v>274</v>
      </c>
    </row>
    <row r="7" spans="1:8" ht="44.25" customHeight="1">
      <c r="A7" s="83"/>
      <c r="B7" s="83"/>
      <c r="C7" s="80"/>
      <c r="D7" s="11">
        <f>PREMISAS!E13</f>
        <v>5.2506105012210025</v>
      </c>
      <c r="E7" s="10">
        <f>TRUNC((D7*TRUNC((PREMISAS!G6)*0.7))/100,0)</f>
        <v>38</v>
      </c>
      <c r="F7" s="12">
        <v>0.48759999999999998</v>
      </c>
      <c r="G7" s="10">
        <f>E7</f>
        <v>38</v>
      </c>
      <c r="H7" s="10">
        <f>G7</f>
        <v>38</v>
      </c>
    </row>
    <row r="8" spans="1:8" ht="44.25" customHeight="1">
      <c r="A8" s="84"/>
      <c r="B8" s="84"/>
      <c r="C8" s="81"/>
      <c r="D8" s="50"/>
      <c r="E8" s="51"/>
      <c r="F8" s="52"/>
      <c r="G8" s="10">
        <f>B6</f>
        <v>52</v>
      </c>
      <c r="H8" s="10">
        <f>IF((ROUND(C$13,0)+ROUND(F$13,0)+(PREMISAS!G$6-(TRUNC(PREMISAS!G$6*0.3)+TRUNC(PREMISAS!G$6*0.7))))&gt;=COUNTA(A$5:A$12),G8+1,G8)</f>
        <v>53</v>
      </c>
    </row>
    <row r="9" spans="1:8" ht="44.25" customHeight="1">
      <c r="A9" s="5" t="s">
        <v>25</v>
      </c>
      <c r="B9" s="10">
        <f>TRUNC(TRUNC((PREMISAS!G6)*0.3)/COUNTA(A5:A12))</f>
        <v>52</v>
      </c>
      <c r="C9" s="11">
        <f>TRUNC((PREMISAS!G6)*0.3)/COUNTA(A5:A12) - TRUNC(TRUNC((PREMISAS!G6)*0.3)/COUNTA(A5:A12))</f>
        <v>0.1666666666666643</v>
      </c>
      <c r="D9" s="11">
        <f>PREMISAS!E15</f>
        <v>9.4110188220376418</v>
      </c>
      <c r="E9" s="10">
        <f>TRUNC((D9*TRUNC((PREMISAS!G6)*0.7))/100,0)</f>
        <v>68</v>
      </c>
      <c r="F9" s="12">
        <v>0.23400000000000001</v>
      </c>
      <c r="G9" s="10">
        <f>SUM(B9,E9)</f>
        <v>120</v>
      </c>
      <c r="H9" s="10">
        <f>IF((ROUND(C$13,0)+ROUND(F$13,0)+(PREMISAS!G$6-(TRUNC(PREMISAS!G$6*0.3)+TRUNC(PREMISAS!G$6*0.7))))&gt;=COUNTA(A$5:A$12),G9+1,G9)</f>
        <v>121</v>
      </c>
    </row>
    <row r="10" spans="1:8" ht="44.25" customHeight="1">
      <c r="A10" s="5" t="s">
        <v>26</v>
      </c>
      <c r="B10" s="10">
        <f>TRUNC(TRUNC((PREMISAS!G6)*0.3)/COUNTA(A5:A12))</f>
        <v>52</v>
      </c>
      <c r="C10" s="11">
        <f>TRUNC((PREMISAS!G6)*0.3)/COUNTA(A5:A12) - TRUNC(TRUNC((PREMISAS!G6)*0.3)/COUNTA(A5:A12))</f>
        <v>0.1666666666666643</v>
      </c>
      <c r="D10" s="11">
        <f>PREMISAS!E16</f>
        <v>10.073820147640294</v>
      </c>
      <c r="E10" s="10">
        <f>TRUNC((D10*TRUNC((PREMISAS!G6)*0.7))/100,0)</f>
        <v>73</v>
      </c>
      <c r="F10" s="12">
        <v>0.86080000000000001</v>
      </c>
      <c r="G10" s="10">
        <f>SUM(B10,E10)</f>
        <v>125</v>
      </c>
      <c r="H10" s="10">
        <f>IF((ROUND(C$13,0)+ROUND(F$13,0)+(PREMISAS!G$6-(TRUNC(PREMISAS!G$6*0.3)+TRUNC(PREMISAS!G$6*0.7))))&gt;=COUNTA(A$5:A$12),G10+1,G10)</f>
        <v>126</v>
      </c>
    </row>
    <row r="11" spans="1:8" ht="44.25" customHeight="1">
      <c r="A11" s="5" t="s">
        <v>27</v>
      </c>
      <c r="B11" s="10">
        <f>TRUNC(TRUNC((PREMISAS!G6)*0.3)/COUNTA(A5:A12))</f>
        <v>52</v>
      </c>
      <c r="C11" s="11">
        <f>TRUNC((PREMISAS!G6)*0.3)/COUNTA(A5:A12) - TRUNC(TRUNC((PREMISAS!G6)*0.3)/COUNTA(A5:A12))</f>
        <v>0.1666666666666643</v>
      </c>
      <c r="D11" s="11">
        <f>PREMISAS!E17</f>
        <v>4.7055094110188209</v>
      </c>
      <c r="E11" s="10">
        <f>TRUNC((D11*TRUNC((PREMISAS!G6)*0.7))/100,0)</f>
        <v>34</v>
      </c>
      <c r="F11" s="12">
        <v>0.20330000000000001</v>
      </c>
      <c r="G11" s="10">
        <f>SUM(B11,E11)</f>
        <v>86</v>
      </c>
      <c r="H11" s="10">
        <f>IF((ROUND(C$13,0)+ROUND(F$13,0)+(PREMISAS!G$6-(TRUNC(PREMISAS!G$6*0.3)+TRUNC(PREMISAS!G$6*0.7))))&gt;=COUNTA(A$5:A$12),G11+1,G11)</f>
        <v>87</v>
      </c>
    </row>
    <row r="12" spans="1:8" ht="44.25" customHeight="1">
      <c r="A12" s="5" t="s">
        <v>28</v>
      </c>
      <c r="B12" s="10">
        <f>TRUNC(TRUNC((PREMISAS!G6)*0.3)/COUNTA(A5:A12))</f>
        <v>52</v>
      </c>
      <c r="C12" s="11">
        <f>TRUNC((PREMISAS!G6)*0.3)/COUNTA(A5:A12) - TRUNC(TRUNC((PREMISAS!G6)*0.3)/COUNTA(A5:A12))</f>
        <v>0.1666666666666643</v>
      </c>
      <c r="D12" s="11">
        <f>PREMISAS!E18</f>
        <v>9.4110188220376418</v>
      </c>
      <c r="E12" s="10">
        <f>TRUNC((D12*TRUNC((PREMISAS!G6)*0.7))/100,0)</f>
        <v>68</v>
      </c>
      <c r="F12" s="12">
        <v>0.93289999999999995</v>
      </c>
      <c r="G12" s="10">
        <f>SUM(B12,E12)</f>
        <v>120</v>
      </c>
      <c r="H12" s="10">
        <f>IF((ROUND(C$13,0)+ROUND(F$13,0)+(PREMISAS!G$6-(TRUNC(PREMISAS!G$6*0.3)+TRUNC(PREMISAS!G$6*0.7))))&gt;=COUNTA(A$5:A$12),G12+1,G12)</f>
        <v>121</v>
      </c>
    </row>
    <row r="13" spans="1:8" ht="23.25" customHeight="1">
      <c r="A13" s="13" t="s">
        <v>6</v>
      </c>
      <c r="B13" s="14">
        <f t="shared" ref="B13:H13" si="0">SUM(B5:B12)</f>
        <v>312</v>
      </c>
      <c r="C13" s="15">
        <f t="shared" si="0"/>
        <v>0.99999999999998579</v>
      </c>
      <c r="D13" s="15">
        <f t="shared" si="0"/>
        <v>100</v>
      </c>
      <c r="E13" s="14">
        <f t="shared" si="0"/>
        <v>726</v>
      </c>
      <c r="F13" s="16">
        <f t="shared" si="0"/>
        <v>4</v>
      </c>
      <c r="G13" s="14">
        <f t="shared" si="0"/>
        <v>1038</v>
      </c>
      <c r="H13" s="14">
        <f t="shared" si="0"/>
        <v>1044</v>
      </c>
    </row>
    <row r="15" spans="1:8" ht="13.5" thickBot="1"/>
    <row r="16" spans="1:8" ht="15.75" thickBot="1">
      <c r="A16" s="64" t="s">
        <v>41</v>
      </c>
      <c r="B16" s="65"/>
      <c r="C16" s="32">
        <f>PREMISAS!F21</f>
        <v>0</v>
      </c>
      <c r="D16" s="22"/>
    </row>
  </sheetData>
  <mergeCells count="9">
    <mergeCell ref="A16:B16"/>
    <mergeCell ref="A2:H2"/>
    <mergeCell ref="A3:A4"/>
    <mergeCell ref="B3:F3"/>
    <mergeCell ref="G3:G4"/>
    <mergeCell ref="H3:H4"/>
    <mergeCell ref="C6:C8"/>
    <mergeCell ref="B6:B8"/>
    <mergeCell ref="A6:A8"/>
  </mergeCells>
  <phoneticPr fontId="17" type="noConversion"/>
  <printOptions horizontalCentered="1"/>
  <pageMargins left="0.78740157480314965" right="0.78740157480314965" top="0.78740157480314965" bottom="0.39370078740157483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66"/>
  <sheetViews>
    <sheetView zoomScale="60" zoomScaleNormal="60" workbookViewId="0">
      <selection sqref="A1:AD1"/>
    </sheetView>
  </sheetViews>
  <sheetFormatPr baseColWidth="10" defaultRowHeight="15"/>
  <cols>
    <col min="2" max="30" width="10.7109375" customWidth="1"/>
  </cols>
  <sheetData>
    <row r="1" spans="1:30" s="31" customFormat="1" ht="49.5" customHeight="1">
      <c r="A1" s="87" t="s">
        <v>46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</row>
    <row r="2" spans="1:30" s="7" customFormat="1" ht="19.5" customHeight="1">
      <c r="A2" s="88" t="s">
        <v>49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</row>
    <row r="3" spans="1:30" s="7" customFormat="1"/>
    <row r="4" spans="1:30" s="7" customFormat="1" ht="24" customHeight="1">
      <c r="A4" s="85" t="s">
        <v>36</v>
      </c>
      <c r="B4" s="86" t="s">
        <v>44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</row>
    <row r="5" spans="1:30" s="7" customFormat="1" ht="17.25" customHeight="1">
      <c r="A5" s="85"/>
      <c r="B5" s="4" t="s">
        <v>38</v>
      </c>
      <c r="C5" s="4" t="s">
        <v>31</v>
      </c>
      <c r="D5" s="4" t="s">
        <v>32</v>
      </c>
      <c r="E5" s="4" t="s">
        <v>33</v>
      </c>
      <c r="F5" s="4" t="s">
        <v>34</v>
      </c>
      <c r="G5" s="4" t="s">
        <v>35</v>
      </c>
      <c r="H5" s="4" t="s">
        <v>37</v>
      </c>
      <c r="I5" s="4" t="s">
        <v>38</v>
      </c>
      <c r="J5" s="4" t="s">
        <v>31</v>
      </c>
      <c r="K5" s="4" t="s">
        <v>32</v>
      </c>
      <c r="L5" s="4" t="s">
        <v>33</v>
      </c>
      <c r="M5" s="4" t="s">
        <v>34</v>
      </c>
      <c r="N5" s="4" t="s">
        <v>35</v>
      </c>
      <c r="O5" s="4" t="s">
        <v>37</v>
      </c>
      <c r="P5" s="4" t="s">
        <v>38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37</v>
      </c>
      <c r="W5" s="4" t="s">
        <v>38</v>
      </c>
      <c r="X5" s="4" t="s">
        <v>31</v>
      </c>
      <c r="Y5" s="4" t="s">
        <v>32</v>
      </c>
      <c r="Z5" s="4" t="s">
        <v>33</v>
      </c>
      <c r="AA5" s="4" t="s">
        <v>34</v>
      </c>
      <c r="AB5" s="4" t="s">
        <v>35</v>
      </c>
      <c r="AC5" s="4" t="s">
        <v>37</v>
      </c>
      <c r="AD5" s="4" t="s">
        <v>38</v>
      </c>
    </row>
    <row r="6" spans="1:30" s="7" customFormat="1" ht="20.25" customHeight="1">
      <c r="A6" s="85"/>
      <c r="B6" s="47">
        <v>1</v>
      </c>
      <c r="C6" s="47">
        <v>2</v>
      </c>
      <c r="D6" s="47">
        <f t="shared" ref="D6:AD6" si="0">C6+1</f>
        <v>3</v>
      </c>
      <c r="E6" s="47">
        <f t="shared" si="0"/>
        <v>4</v>
      </c>
      <c r="F6" s="47">
        <f t="shared" si="0"/>
        <v>5</v>
      </c>
      <c r="G6" s="47">
        <f t="shared" si="0"/>
        <v>6</v>
      </c>
      <c r="H6" s="47">
        <f t="shared" si="0"/>
        <v>7</v>
      </c>
      <c r="I6" s="47">
        <f t="shared" si="0"/>
        <v>8</v>
      </c>
      <c r="J6" s="47">
        <f t="shared" si="0"/>
        <v>9</v>
      </c>
      <c r="K6" s="47">
        <f t="shared" si="0"/>
        <v>10</v>
      </c>
      <c r="L6" s="47">
        <f t="shared" si="0"/>
        <v>11</v>
      </c>
      <c r="M6" s="47">
        <f t="shared" si="0"/>
        <v>12</v>
      </c>
      <c r="N6" s="47">
        <f t="shared" si="0"/>
        <v>13</v>
      </c>
      <c r="O6" s="47">
        <f t="shared" si="0"/>
        <v>14</v>
      </c>
      <c r="P6" s="47">
        <f t="shared" si="0"/>
        <v>15</v>
      </c>
      <c r="Q6" s="47">
        <f t="shared" si="0"/>
        <v>16</v>
      </c>
      <c r="R6" s="47">
        <f t="shared" si="0"/>
        <v>17</v>
      </c>
      <c r="S6" s="47">
        <f t="shared" si="0"/>
        <v>18</v>
      </c>
      <c r="T6" s="47">
        <f t="shared" si="0"/>
        <v>19</v>
      </c>
      <c r="U6" s="47">
        <f t="shared" si="0"/>
        <v>20</v>
      </c>
      <c r="V6" s="47">
        <f t="shared" si="0"/>
        <v>21</v>
      </c>
      <c r="W6" s="47">
        <f t="shared" si="0"/>
        <v>22</v>
      </c>
      <c r="X6" s="47">
        <f t="shared" si="0"/>
        <v>23</v>
      </c>
      <c r="Y6" s="47">
        <f t="shared" si="0"/>
        <v>24</v>
      </c>
      <c r="Z6" s="47">
        <f t="shared" si="0"/>
        <v>25</v>
      </c>
      <c r="AA6" s="47">
        <f t="shared" si="0"/>
        <v>26</v>
      </c>
      <c r="AB6" s="47">
        <f t="shared" si="0"/>
        <v>27</v>
      </c>
      <c r="AC6" s="47">
        <f t="shared" si="0"/>
        <v>28</v>
      </c>
      <c r="AD6" s="47">
        <f t="shared" si="0"/>
        <v>29</v>
      </c>
    </row>
    <row r="7" spans="1:30" s="21" customFormat="1">
      <c r="A7" s="30">
        <v>1</v>
      </c>
      <c r="B7" s="34" t="s">
        <v>12</v>
      </c>
      <c r="C7" s="45" t="s">
        <v>16</v>
      </c>
      <c r="D7" s="43" t="s">
        <v>13</v>
      </c>
      <c r="E7" s="45" t="s">
        <v>16</v>
      </c>
      <c r="F7" s="57" t="s">
        <v>48</v>
      </c>
      <c r="G7" s="35" t="s">
        <v>11</v>
      </c>
      <c r="H7" s="34" t="s">
        <v>12</v>
      </c>
      <c r="I7" s="48" t="s">
        <v>14</v>
      </c>
      <c r="J7" s="44" t="s">
        <v>17</v>
      </c>
      <c r="K7" s="34" t="s">
        <v>12</v>
      </c>
      <c r="L7" s="35" t="s">
        <v>11</v>
      </c>
      <c r="M7" s="43" t="s">
        <v>13</v>
      </c>
      <c r="N7" s="38" t="s">
        <v>14</v>
      </c>
      <c r="O7" s="45" t="s">
        <v>16</v>
      </c>
      <c r="P7" s="44" t="s">
        <v>17</v>
      </c>
      <c r="Q7" s="34" t="s">
        <v>12</v>
      </c>
      <c r="R7" s="35" t="s">
        <v>11</v>
      </c>
      <c r="S7" s="48" t="s">
        <v>14</v>
      </c>
      <c r="T7" s="34" t="s">
        <v>12</v>
      </c>
      <c r="U7" s="46" t="s">
        <v>15</v>
      </c>
      <c r="V7" s="35" t="s">
        <v>11</v>
      </c>
      <c r="W7" s="34" t="s">
        <v>12</v>
      </c>
      <c r="X7" s="43" t="s">
        <v>13</v>
      </c>
      <c r="Y7" s="44" t="s">
        <v>17</v>
      </c>
      <c r="Z7" s="34" t="s">
        <v>12</v>
      </c>
      <c r="AA7" s="35" t="s">
        <v>11</v>
      </c>
      <c r="AB7" s="48" t="s">
        <v>14</v>
      </c>
      <c r="AC7" s="34" t="s">
        <v>12</v>
      </c>
      <c r="AD7" s="46" t="s">
        <v>15</v>
      </c>
    </row>
    <row r="8" spans="1:30" s="21" customFormat="1">
      <c r="A8" s="30">
        <v>2</v>
      </c>
      <c r="B8" s="35" t="s">
        <v>11</v>
      </c>
      <c r="C8" s="36" t="s">
        <v>12</v>
      </c>
      <c r="D8" s="40" t="s">
        <v>16</v>
      </c>
      <c r="E8" s="42" t="s">
        <v>13</v>
      </c>
      <c r="F8" s="40" t="s">
        <v>16</v>
      </c>
      <c r="G8" s="57" t="s">
        <v>48</v>
      </c>
      <c r="H8" s="39" t="s">
        <v>11</v>
      </c>
      <c r="I8" s="36" t="s">
        <v>12</v>
      </c>
      <c r="J8" s="38" t="s">
        <v>14</v>
      </c>
      <c r="K8" s="41" t="s">
        <v>17</v>
      </c>
      <c r="L8" s="36" t="s">
        <v>12</v>
      </c>
      <c r="M8" s="39" t="s">
        <v>11</v>
      </c>
      <c r="N8" s="42" t="s">
        <v>13</v>
      </c>
      <c r="O8" s="57" t="s">
        <v>48</v>
      </c>
      <c r="P8" s="40" t="s">
        <v>16</v>
      </c>
      <c r="Q8" s="41" t="s">
        <v>17</v>
      </c>
      <c r="R8" s="36" t="s">
        <v>12</v>
      </c>
      <c r="S8" s="39" t="s">
        <v>11</v>
      </c>
      <c r="T8" s="38" t="s">
        <v>14</v>
      </c>
      <c r="U8" s="36" t="s">
        <v>12</v>
      </c>
      <c r="V8" s="37" t="s">
        <v>15</v>
      </c>
      <c r="W8" s="39" t="s">
        <v>11</v>
      </c>
      <c r="X8" s="36" t="s">
        <v>12</v>
      </c>
      <c r="Y8" s="42" t="s">
        <v>13</v>
      </c>
      <c r="Z8" s="41" t="s">
        <v>17</v>
      </c>
      <c r="AA8" s="36" t="s">
        <v>12</v>
      </c>
      <c r="AB8" s="39" t="s">
        <v>11</v>
      </c>
      <c r="AC8" s="38" t="s">
        <v>14</v>
      </c>
      <c r="AD8" s="36" t="s">
        <v>12</v>
      </c>
    </row>
    <row r="9" spans="1:30" s="21" customFormat="1">
      <c r="A9" s="30">
        <v>3</v>
      </c>
      <c r="B9" s="38" t="s">
        <v>14</v>
      </c>
      <c r="C9" s="39" t="s">
        <v>11</v>
      </c>
      <c r="D9" s="36" t="s">
        <v>12</v>
      </c>
      <c r="E9" s="35" t="s">
        <v>11</v>
      </c>
      <c r="F9" s="42" t="s">
        <v>13</v>
      </c>
      <c r="G9" s="40" t="s">
        <v>16</v>
      </c>
      <c r="H9" s="57" t="s">
        <v>48</v>
      </c>
      <c r="I9" s="39" t="s">
        <v>11</v>
      </c>
      <c r="J9" s="36" t="s">
        <v>12</v>
      </c>
      <c r="K9" s="38" t="s">
        <v>14</v>
      </c>
      <c r="L9" s="41" t="s">
        <v>17</v>
      </c>
      <c r="M9" s="36" t="s">
        <v>12</v>
      </c>
      <c r="N9" s="39" t="s">
        <v>11</v>
      </c>
      <c r="O9" s="42" t="s">
        <v>13</v>
      </c>
      <c r="P9" s="39" t="s">
        <v>11</v>
      </c>
      <c r="Q9" s="40" t="s">
        <v>16</v>
      </c>
      <c r="R9" s="41" t="s">
        <v>17</v>
      </c>
      <c r="S9" s="36" t="s">
        <v>12</v>
      </c>
      <c r="T9" s="39" t="s">
        <v>11</v>
      </c>
      <c r="U9" s="38" t="s">
        <v>14</v>
      </c>
      <c r="V9" s="36" t="s">
        <v>12</v>
      </c>
      <c r="W9" s="37" t="s">
        <v>15</v>
      </c>
      <c r="X9" s="39" t="s">
        <v>11</v>
      </c>
      <c r="Y9" s="36" t="s">
        <v>12</v>
      </c>
      <c r="Z9" s="42" t="s">
        <v>13</v>
      </c>
      <c r="AA9" s="41" t="s">
        <v>17</v>
      </c>
      <c r="AB9" s="36" t="s">
        <v>12</v>
      </c>
      <c r="AC9" s="39" t="s">
        <v>11</v>
      </c>
      <c r="AD9" s="38" t="s">
        <v>14</v>
      </c>
    </row>
    <row r="10" spans="1:30" s="21" customFormat="1">
      <c r="A10" s="30">
        <v>4</v>
      </c>
      <c r="B10" s="34" t="s">
        <v>12</v>
      </c>
      <c r="C10" s="38" t="s">
        <v>14</v>
      </c>
      <c r="D10" s="39" t="s">
        <v>11</v>
      </c>
      <c r="E10" s="36" t="s">
        <v>12</v>
      </c>
      <c r="F10" s="40" t="s">
        <v>16</v>
      </c>
      <c r="G10" s="42" t="s">
        <v>13</v>
      </c>
      <c r="H10" s="40" t="s">
        <v>16</v>
      </c>
      <c r="I10" s="57" t="s">
        <v>48</v>
      </c>
      <c r="J10" s="39" t="s">
        <v>11</v>
      </c>
      <c r="K10" s="36" t="s">
        <v>12</v>
      </c>
      <c r="L10" s="38" t="s">
        <v>14</v>
      </c>
      <c r="M10" s="41" t="s">
        <v>17</v>
      </c>
      <c r="N10" s="36" t="s">
        <v>12</v>
      </c>
      <c r="O10" s="39" t="s">
        <v>11</v>
      </c>
      <c r="P10" s="42" t="s">
        <v>13</v>
      </c>
      <c r="Q10" s="41" t="s">
        <v>17</v>
      </c>
      <c r="R10" s="40" t="s">
        <v>16</v>
      </c>
      <c r="S10" s="41" t="s">
        <v>17</v>
      </c>
      <c r="T10" s="36" t="s">
        <v>12</v>
      </c>
      <c r="U10" s="39" t="s">
        <v>11</v>
      </c>
      <c r="V10" s="38" t="s">
        <v>14</v>
      </c>
      <c r="W10" s="36" t="s">
        <v>12</v>
      </c>
      <c r="X10" s="37" t="s">
        <v>15</v>
      </c>
      <c r="Y10" s="39" t="s">
        <v>11</v>
      </c>
      <c r="Z10" s="36" t="s">
        <v>12</v>
      </c>
      <c r="AA10" s="42" t="s">
        <v>13</v>
      </c>
      <c r="AB10" s="41" t="s">
        <v>17</v>
      </c>
      <c r="AC10" s="36" t="s">
        <v>12</v>
      </c>
      <c r="AD10" s="39" t="s">
        <v>11</v>
      </c>
    </row>
    <row r="11" spans="1:30" s="21" customFormat="1">
      <c r="A11" s="30">
        <v>5</v>
      </c>
      <c r="B11" s="44" t="s">
        <v>17</v>
      </c>
      <c r="C11" s="42" t="s">
        <v>13</v>
      </c>
      <c r="D11" s="38" t="s">
        <v>14</v>
      </c>
      <c r="E11" s="39" t="s">
        <v>11</v>
      </c>
      <c r="F11" s="36" t="s">
        <v>12</v>
      </c>
      <c r="G11" s="40" t="s">
        <v>16</v>
      </c>
      <c r="H11" s="42" t="s">
        <v>13</v>
      </c>
      <c r="I11" s="39" t="s">
        <v>11</v>
      </c>
      <c r="J11" s="57" t="s">
        <v>48</v>
      </c>
      <c r="K11" s="39" t="s">
        <v>11</v>
      </c>
      <c r="L11" s="36" t="s">
        <v>12</v>
      </c>
      <c r="M11" s="38" t="s">
        <v>14</v>
      </c>
      <c r="N11" s="41" t="s">
        <v>17</v>
      </c>
      <c r="O11" s="36" t="s">
        <v>12</v>
      </c>
      <c r="P11" s="39" t="s">
        <v>11</v>
      </c>
      <c r="Q11" s="42" t="s">
        <v>13</v>
      </c>
      <c r="R11" s="38" t="s">
        <v>14</v>
      </c>
      <c r="S11" s="40" t="s">
        <v>16</v>
      </c>
      <c r="T11" s="41" t="s">
        <v>17</v>
      </c>
      <c r="U11" s="36" t="s">
        <v>12</v>
      </c>
      <c r="V11" s="39" t="s">
        <v>11</v>
      </c>
      <c r="W11" s="38" t="s">
        <v>14</v>
      </c>
      <c r="X11" s="36" t="s">
        <v>12</v>
      </c>
      <c r="Y11" s="37" t="s">
        <v>15</v>
      </c>
      <c r="Z11" s="39" t="s">
        <v>11</v>
      </c>
      <c r="AA11" s="36" t="s">
        <v>12</v>
      </c>
      <c r="AB11" s="42" t="s">
        <v>13</v>
      </c>
      <c r="AC11" s="41" t="s">
        <v>17</v>
      </c>
      <c r="AD11" s="36" t="s">
        <v>12</v>
      </c>
    </row>
    <row r="12" spans="1:30" s="21" customFormat="1">
      <c r="A12" s="30">
        <v>6</v>
      </c>
      <c r="B12" s="35" t="s">
        <v>11</v>
      </c>
      <c r="C12" s="41" t="s">
        <v>17</v>
      </c>
      <c r="D12" s="41" t="s">
        <v>17</v>
      </c>
      <c r="E12" s="38" t="s">
        <v>14</v>
      </c>
      <c r="F12" s="39" t="s">
        <v>11</v>
      </c>
      <c r="G12" s="36" t="s">
        <v>12</v>
      </c>
      <c r="H12" s="35" t="s">
        <v>11</v>
      </c>
      <c r="I12" s="42" t="s">
        <v>13</v>
      </c>
      <c r="J12" s="40" t="s">
        <v>16</v>
      </c>
      <c r="K12" s="57" t="s">
        <v>48</v>
      </c>
      <c r="L12" s="39" t="s">
        <v>11</v>
      </c>
      <c r="M12" s="36" t="s">
        <v>12</v>
      </c>
      <c r="N12" s="38" t="s">
        <v>14</v>
      </c>
      <c r="O12" s="41" t="s">
        <v>17</v>
      </c>
      <c r="P12" s="36" t="s">
        <v>12</v>
      </c>
      <c r="Q12" s="39" t="s">
        <v>11</v>
      </c>
      <c r="R12" s="42" t="s">
        <v>13</v>
      </c>
      <c r="S12" s="57" t="s">
        <v>48</v>
      </c>
      <c r="T12" s="40" t="s">
        <v>16</v>
      </c>
      <c r="U12" s="41" t="s">
        <v>17</v>
      </c>
      <c r="V12" s="36" t="s">
        <v>12</v>
      </c>
      <c r="W12" s="39" t="s">
        <v>11</v>
      </c>
      <c r="X12" s="38" t="s">
        <v>14</v>
      </c>
      <c r="Y12" s="36" t="s">
        <v>12</v>
      </c>
      <c r="Z12" s="37" t="s">
        <v>15</v>
      </c>
      <c r="AA12" s="39" t="s">
        <v>11</v>
      </c>
      <c r="AB12" s="36" t="s">
        <v>12</v>
      </c>
      <c r="AC12" s="42" t="s">
        <v>13</v>
      </c>
      <c r="AD12" s="41" t="s">
        <v>17</v>
      </c>
    </row>
    <row r="13" spans="1:30" s="21" customFormat="1">
      <c r="A13" s="30">
        <v>7</v>
      </c>
      <c r="B13" s="34" t="s">
        <v>12</v>
      </c>
      <c r="C13" s="39" t="s">
        <v>11</v>
      </c>
      <c r="D13" s="35" t="s">
        <v>11</v>
      </c>
      <c r="E13" s="36" t="s">
        <v>12</v>
      </c>
      <c r="F13" s="38" t="s">
        <v>14</v>
      </c>
      <c r="G13" s="39" t="s">
        <v>11</v>
      </c>
      <c r="H13" s="36" t="s">
        <v>12</v>
      </c>
      <c r="I13" s="40" t="s">
        <v>16</v>
      </c>
      <c r="J13" s="42" t="s">
        <v>13</v>
      </c>
      <c r="K13" s="40" t="s">
        <v>16</v>
      </c>
      <c r="L13" s="57" t="s">
        <v>48</v>
      </c>
      <c r="M13" s="39" t="s">
        <v>11</v>
      </c>
      <c r="N13" s="36" t="s">
        <v>12</v>
      </c>
      <c r="O13" s="38" t="s">
        <v>14</v>
      </c>
      <c r="P13" s="41" t="s">
        <v>17</v>
      </c>
      <c r="Q13" s="36" t="s">
        <v>12</v>
      </c>
      <c r="R13" s="39" t="s">
        <v>11</v>
      </c>
      <c r="S13" s="42" t="s">
        <v>13</v>
      </c>
      <c r="T13" s="39" t="s">
        <v>11</v>
      </c>
      <c r="U13" s="40" t="s">
        <v>16</v>
      </c>
      <c r="V13" s="41" t="s">
        <v>17</v>
      </c>
      <c r="W13" s="36" t="s">
        <v>12</v>
      </c>
      <c r="X13" s="39" t="s">
        <v>11</v>
      </c>
      <c r="Y13" s="38" t="s">
        <v>14</v>
      </c>
      <c r="Z13" s="36" t="s">
        <v>12</v>
      </c>
      <c r="AA13" s="37" t="s">
        <v>15</v>
      </c>
      <c r="AB13" s="39" t="s">
        <v>11</v>
      </c>
      <c r="AC13" s="36" t="s">
        <v>12</v>
      </c>
      <c r="AD13" s="42" t="s">
        <v>13</v>
      </c>
    </row>
    <row r="14" spans="1:30" s="21" customFormat="1">
      <c r="A14" s="30">
        <v>8</v>
      </c>
      <c r="B14" s="43" t="s">
        <v>13</v>
      </c>
      <c r="C14" s="36" t="s">
        <v>12</v>
      </c>
      <c r="D14" s="36" t="s">
        <v>12</v>
      </c>
      <c r="E14" s="41" t="s">
        <v>17</v>
      </c>
      <c r="F14" s="57" t="s">
        <v>48</v>
      </c>
      <c r="G14" s="38" t="s">
        <v>14</v>
      </c>
      <c r="H14" s="39" t="s">
        <v>11</v>
      </c>
      <c r="I14" s="36" t="s">
        <v>12</v>
      </c>
      <c r="J14" s="40" t="s">
        <v>16</v>
      </c>
      <c r="K14" s="42" t="s">
        <v>13</v>
      </c>
      <c r="L14" s="40" t="s">
        <v>16</v>
      </c>
      <c r="M14" s="57" t="s">
        <v>48</v>
      </c>
      <c r="N14" s="39" t="s">
        <v>11</v>
      </c>
      <c r="O14" s="36" t="s">
        <v>12</v>
      </c>
      <c r="P14" s="38" t="s">
        <v>14</v>
      </c>
      <c r="Q14" s="41" t="s">
        <v>17</v>
      </c>
      <c r="R14" s="36" t="s">
        <v>12</v>
      </c>
      <c r="S14" s="39" t="s">
        <v>11</v>
      </c>
      <c r="T14" s="42" t="s">
        <v>13</v>
      </c>
      <c r="U14" s="41" t="s">
        <v>17</v>
      </c>
      <c r="V14" s="40" t="s">
        <v>16</v>
      </c>
      <c r="W14" s="41" t="s">
        <v>17</v>
      </c>
      <c r="X14" s="36" t="s">
        <v>12</v>
      </c>
      <c r="Y14" s="39" t="s">
        <v>11</v>
      </c>
      <c r="Z14" s="38" t="s">
        <v>14</v>
      </c>
      <c r="AA14" s="36" t="s">
        <v>12</v>
      </c>
      <c r="AB14" s="37" t="s">
        <v>15</v>
      </c>
      <c r="AC14" s="39" t="s">
        <v>11</v>
      </c>
      <c r="AD14" s="36" t="s">
        <v>12</v>
      </c>
    </row>
    <row r="15" spans="1:30" s="21" customFormat="1">
      <c r="A15" s="30">
        <v>9</v>
      </c>
      <c r="B15" s="46" t="s">
        <v>15</v>
      </c>
      <c r="C15" s="42" t="s">
        <v>13</v>
      </c>
      <c r="D15" s="35" t="s">
        <v>11</v>
      </c>
      <c r="E15" s="39" t="s">
        <v>11</v>
      </c>
      <c r="F15" s="41" t="s">
        <v>17</v>
      </c>
      <c r="G15" s="36" t="s">
        <v>12</v>
      </c>
      <c r="H15" s="38" t="s">
        <v>14</v>
      </c>
      <c r="I15" s="39" t="s">
        <v>11</v>
      </c>
      <c r="J15" s="36" t="s">
        <v>12</v>
      </c>
      <c r="K15" s="35" t="s">
        <v>11</v>
      </c>
      <c r="L15" s="42" t="s">
        <v>13</v>
      </c>
      <c r="M15" s="40" t="s">
        <v>16</v>
      </c>
      <c r="N15" s="57" t="s">
        <v>48</v>
      </c>
      <c r="O15" s="39" t="s">
        <v>11</v>
      </c>
      <c r="P15" s="36" t="s">
        <v>12</v>
      </c>
      <c r="Q15" s="38" t="s">
        <v>14</v>
      </c>
      <c r="R15" s="41" t="s">
        <v>17</v>
      </c>
      <c r="S15" s="36" t="s">
        <v>12</v>
      </c>
      <c r="T15" s="39" t="s">
        <v>11</v>
      </c>
      <c r="U15" s="42" t="s">
        <v>13</v>
      </c>
      <c r="V15" s="38" t="s">
        <v>14</v>
      </c>
      <c r="W15" s="40" t="s">
        <v>16</v>
      </c>
      <c r="X15" s="41" t="s">
        <v>17</v>
      </c>
      <c r="Y15" s="36" t="s">
        <v>12</v>
      </c>
      <c r="Z15" s="39" t="s">
        <v>11</v>
      </c>
      <c r="AA15" s="38" t="s">
        <v>14</v>
      </c>
      <c r="AB15" s="36" t="s">
        <v>12</v>
      </c>
      <c r="AC15" s="37" t="s">
        <v>15</v>
      </c>
      <c r="AD15" s="39" t="s">
        <v>11</v>
      </c>
    </row>
    <row r="16" spans="1:30" s="21" customFormat="1">
      <c r="A16" s="30">
        <v>10</v>
      </c>
      <c r="B16" s="34" t="s">
        <v>12</v>
      </c>
      <c r="C16" s="57" t="s">
        <v>48</v>
      </c>
      <c r="D16" s="42" t="s">
        <v>13</v>
      </c>
      <c r="E16" s="36" t="s">
        <v>12</v>
      </c>
      <c r="F16" s="39" t="s">
        <v>11</v>
      </c>
      <c r="G16" s="41" t="s">
        <v>17</v>
      </c>
      <c r="H16" s="57" t="s">
        <v>48</v>
      </c>
      <c r="I16" s="38" t="s">
        <v>14</v>
      </c>
      <c r="J16" s="39" t="s">
        <v>11</v>
      </c>
      <c r="K16" s="36" t="s">
        <v>12</v>
      </c>
      <c r="L16" s="40" t="s">
        <v>16</v>
      </c>
      <c r="M16" s="42" t="s">
        <v>13</v>
      </c>
      <c r="N16" s="40" t="s">
        <v>16</v>
      </c>
      <c r="O16" s="57" t="s">
        <v>48</v>
      </c>
      <c r="P16" s="39" t="s">
        <v>11</v>
      </c>
      <c r="Q16" s="36" t="s">
        <v>12</v>
      </c>
      <c r="R16" s="38" t="s">
        <v>14</v>
      </c>
      <c r="S16" s="41" t="s">
        <v>17</v>
      </c>
      <c r="T16" s="36" t="s">
        <v>12</v>
      </c>
      <c r="U16" s="39" t="s">
        <v>11</v>
      </c>
      <c r="V16" s="42" t="s">
        <v>13</v>
      </c>
      <c r="W16" s="57" t="s">
        <v>48</v>
      </c>
      <c r="X16" s="40" t="s">
        <v>16</v>
      </c>
      <c r="Y16" s="41" t="s">
        <v>17</v>
      </c>
      <c r="Z16" s="36" t="s">
        <v>12</v>
      </c>
      <c r="AA16" s="39" t="s">
        <v>11</v>
      </c>
      <c r="AB16" s="38" t="s">
        <v>14</v>
      </c>
      <c r="AC16" s="36" t="s">
        <v>12</v>
      </c>
      <c r="AD16" s="37" t="s">
        <v>15</v>
      </c>
    </row>
    <row r="17" spans="1:30" s="21" customFormat="1">
      <c r="A17" s="30">
        <v>11</v>
      </c>
      <c r="B17" s="38" t="s">
        <v>14</v>
      </c>
      <c r="C17" s="36" t="s">
        <v>12</v>
      </c>
      <c r="D17" s="57" t="s">
        <v>48</v>
      </c>
      <c r="E17" s="38" t="s">
        <v>14</v>
      </c>
      <c r="F17" s="36" t="s">
        <v>12</v>
      </c>
      <c r="G17" s="39" t="s">
        <v>11</v>
      </c>
      <c r="H17" s="41" t="s">
        <v>17</v>
      </c>
      <c r="I17" s="40" t="s">
        <v>16</v>
      </c>
      <c r="J17" s="38" t="s">
        <v>14</v>
      </c>
      <c r="K17" s="39" t="s">
        <v>11</v>
      </c>
      <c r="L17" s="36" t="s">
        <v>12</v>
      </c>
      <c r="M17" s="40" t="s">
        <v>16</v>
      </c>
      <c r="N17" s="42" t="s">
        <v>13</v>
      </c>
      <c r="O17" s="39" t="s">
        <v>11</v>
      </c>
      <c r="P17" s="57" t="s">
        <v>48</v>
      </c>
      <c r="Q17" s="39" t="s">
        <v>11</v>
      </c>
      <c r="R17" s="36" t="s">
        <v>12</v>
      </c>
      <c r="S17" s="38" t="s">
        <v>14</v>
      </c>
      <c r="T17" s="41" t="s">
        <v>17</v>
      </c>
      <c r="U17" s="36" t="s">
        <v>12</v>
      </c>
      <c r="V17" s="39" t="s">
        <v>11</v>
      </c>
      <c r="W17" s="42" t="s">
        <v>13</v>
      </c>
      <c r="X17" s="39" t="s">
        <v>11</v>
      </c>
      <c r="Y17" s="40" t="s">
        <v>16</v>
      </c>
      <c r="Z17" s="41" t="s">
        <v>17</v>
      </c>
      <c r="AA17" s="36" t="s">
        <v>12</v>
      </c>
      <c r="AB17" s="39" t="s">
        <v>11</v>
      </c>
      <c r="AC17" s="38" t="s">
        <v>14</v>
      </c>
      <c r="AD17" s="36" t="s">
        <v>12</v>
      </c>
    </row>
    <row r="18" spans="1:30" s="21" customFormat="1">
      <c r="A18" s="30">
        <v>12</v>
      </c>
      <c r="B18" s="35" t="s">
        <v>11</v>
      </c>
      <c r="C18" s="38" t="s">
        <v>14</v>
      </c>
      <c r="D18" s="36" t="s">
        <v>12</v>
      </c>
      <c r="E18" s="37" t="s">
        <v>15</v>
      </c>
      <c r="F18" s="42" t="s">
        <v>13</v>
      </c>
      <c r="G18" s="36" t="s">
        <v>12</v>
      </c>
      <c r="H18" s="39" t="s">
        <v>11</v>
      </c>
      <c r="I18" s="41" t="s">
        <v>17</v>
      </c>
      <c r="J18" s="36" t="s">
        <v>12</v>
      </c>
      <c r="K18" s="38" t="s">
        <v>14</v>
      </c>
      <c r="L18" s="39" t="s">
        <v>11</v>
      </c>
      <c r="M18" s="36" t="s">
        <v>12</v>
      </c>
      <c r="N18" s="35" t="s">
        <v>11</v>
      </c>
      <c r="O18" s="42" t="s">
        <v>13</v>
      </c>
      <c r="P18" s="40" t="s">
        <v>16</v>
      </c>
      <c r="Q18" s="57" t="s">
        <v>48</v>
      </c>
      <c r="R18" s="39" t="s">
        <v>11</v>
      </c>
      <c r="S18" s="36" t="s">
        <v>12</v>
      </c>
      <c r="T18" s="38" t="s">
        <v>14</v>
      </c>
      <c r="U18" s="41" t="s">
        <v>17</v>
      </c>
      <c r="V18" s="36" t="s">
        <v>12</v>
      </c>
      <c r="W18" s="39" t="s">
        <v>11</v>
      </c>
      <c r="X18" s="42" t="s">
        <v>13</v>
      </c>
      <c r="Y18" s="41" t="s">
        <v>17</v>
      </c>
      <c r="Z18" s="40" t="s">
        <v>16</v>
      </c>
      <c r="AA18" s="41" t="s">
        <v>17</v>
      </c>
      <c r="AB18" s="36" t="s">
        <v>12</v>
      </c>
      <c r="AC18" s="39" t="s">
        <v>11</v>
      </c>
      <c r="AD18" s="38" t="s">
        <v>14</v>
      </c>
    </row>
    <row r="19" spans="1:30" s="21" customFormat="1">
      <c r="A19" s="30">
        <v>13</v>
      </c>
      <c r="B19" s="34" t="s">
        <v>12</v>
      </c>
      <c r="C19" s="39" t="s">
        <v>11</v>
      </c>
      <c r="D19" s="38" t="s">
        <v>14</v>
      </c>
      <c r="E19" s="36" t="s">
        <v>12</v>
      </c>
      <c r="F19" s="57" t="s">
        <v>48</v>
      </c>
      <c r="G19" s="42" t="s">
        <v>13</v>
      </c>
      <c r="H19" s="36" t="s">
        <v>12</v>
      </c>
      <c r="I19" s="39" t="s">
        <v>11</v>
      </c>
      <c r="J19" s="41" t="s">
        <v>17</v>
      </c>
      <c r="K19" s="57" t="s">
        <v>48</v>
      </c>
      <c r="L19" s="38" t="s">
        <v>14</v>
      </c>
      <c r="M19" s="39" t="s">
        <v>11</v>
      </c>
      <c r="N19" s="36" t="s">
        <v>12</v>
      </c>
      <c r="O19" s="40" t="s">
        <v>16</v>
      </c>
      <c r="P19" s="42" t="s">
        <v>13</v>
      </c>
      <c r="Q19" s="40" t="s">
        <v>16</v>
      </c>
      <c r="R19" s="57" t="s">
        <v>48</v>
      </c>
      <c r="S19" s="39" t="s">
        <v>11</v>
      </c>
      <c r="T19" s="36" t="s">
        <v>12</v>
      </c>
      <c r="U19" s="38" t="s">
        <v>14</v>
      </c>
      <c r="V19" s="41" t="s">
        <v>17</v>
      </c>
      <c r="W19" s="36" t="s">
        <v>12</v>
      </c>
      <c r="X19" s="39" t="s">
        <v>11</v>
      </c>
      <c r="Y19" s="42" t="s">
        <v>13</v>
      </c>
      <c r="Z19" s="38" t="s">
        <v>14</v>
      </c>
      <c r="AA19" s="40" t="s">
        <v>16</v>
      </c>
      <c r="AB19" s="41" t="s">
        <v>17</v>
      </c>
      <c r="AC19" s="36" t="s">
        <v>12</v>
      </c>
      <c r="AD19" s="39" t="s">
        <v>11</v>
      </c>
    </row>
    <row r="20" spans="1:30" s="21" customFormat="1">
      <c r="A20" s="30">
        <v>14</v>
      </c>
      <c r="B20" s="44" t="s">
        <v>17</v>
      </c>
      <c r="C20" s="36" t="s">
        <v>12</v>
      </c>
      <c r="D20" s="39" t="s">
        <v>11</v>
      </c>
      <c r="E20" s="38" t="s">
        <v>14</v>
      </c>
      <c r="F20" s="36" t="s">
        <v>12</v>
      </c>
      <c r="G20" s="57" t="s">
        <v>48</v>
      </c>
      <c r="H20" s="42" t="s">
        <v>13</v>
      </c>
      <c r="I20" s="36" t="s">
        <v>12</v>
      </c>
      <c r="J20" s="39" t="s">
        <v>11</v>
      </c>
      <c r="K20" s="41" t="s">
        <v>17</v>
      </c>
      <c r="L20" s="42" t="s">
        <v>13</v>
      </c>
      <c r="M20" s="38" t="s">
        <v>14</v>
      </c>
      <c r="N20" s="39" t="s">
        <v>11</v>
      </c>
      <c r="O20" s="36" t="s">
        <v>12</v>
      </c>
      <c r="P20" s="40" t="s">
        <v>16</v>
      </c>
      <c r="Q20" s="42" t="s">
        <v>13</v>
      </c>
      <c r="R20" s="40" t="s">
        <v>16</v>
      </c>
      <c r="S20" s="57" t="s">
        <v>48</v>
      </c>
      <c r="T20" s="39" t="s">
        <v>11</v>
      </c>
      <c r="U20" s="36" t="s">
        <v>12</v>
      </c>
      <c r="V20" s="38" t="s">
        <v>14</v>
      </c>
      <c r="W20" s="41" t="s">
        <v>17</v>
      </c>
      <c r="X20" s="36" t="s">
        <v>12</v>
      </c>
      <c r="Y20" s="39" t="s">
        <v>11</v>
      </c>
      <c r="Z20" s="42" t="s">
        <v>13</v>
      </c>
      <c r="AA20" s="57" t="s">
        <v>48</v>
      </c>
      <c r="AB20" s="40" t="s">
        <v>16</v>
      </c>
      <c r="AC20" s="41" t="s">
        <v>17</v>
      </c>
      <c r="AD20" s="36" t="s">
        <v>12</v>
      </c>
    </row>
    <row r="21" spans="1:30" s="21" customFormat="1">
      <c r="A21" s="30">
        <v>15</v>
      </c>
      <c r="B21" s="43" t="s">
        <v>13</v>
      </c>
      <c r="C21" s="41" t="s">
        <v>17</v>
      </c>
      <c r="D21" s="36" t="s">
        <v>12</v>
      </c>
      <c r="E21" s="39" t="s">
        <v>11</v>
      </c>
      <c r="F21" s="38" t="s">
        <v>14</v>
      </c>
      <c r="G21" s="36" t="s">
        <v>12</v>
      </c>
      <c r="H21" s="37" t="s">
        <v>15</v>
      </c>
      <c r="I21" s="42" t="s">
        <v>13</v>
      </c>
      <c r="J21" s="36" t="s">
        <v>12</v>
      </c>
      <c r="K21" s="39" t="s">
        <v>11</v>
      </c>
      <c r="L21" s="35" t="s">
        <v>11</v>
      </c>
      <c r="M21" s="36" t="s">
        <v>12</v>
      </c>
      <c r="N21" s="38" t="s">
        <v>14</v>
      </c>
      <c r="O21" s="39" t="s">
        <v>11</v>
      </c>
      <c r="P21" s="36" t="s">
        <v>12</v>
      </c>
      <c r="Q21" s="35" t="s">
        <v>11</v>
      </c>
      <c r="R21" s="42" t="s">
        <v>13</v>
      </c>
      <c r="S21" s="40" t="s">
        <v>16</v>
      </c>
      <c r="T21" s="57" t="s">
        <v>48</v>
      </c>
      <c r="U21" s="39" t="s">
        <v>11</v>
      </c>
      <c r="V21" s="36" t="s">
        <v>12</v>
      </c>
      <c r="W21" s="38" t="s">
        <v>14</v>
      </c>
      <c r="X21" s="41" t="s">
        <v>17</v>
      </c>
      <c r="Y21" s="36" t="s">
        <v>12</v>
      </c>
      <c r="Z21" s="39" t="s">
        <v>11</v>
      </c>
      <c r="AA21" s="42" t="s">
        <v>13</v>
      </c>
      <c r="AB21" s="39" t="s">
        <v>11</v>
      </c>
      <c r="AC21" s="40" t="s">
        <v>16</v>
      </c>
      <c r="AD21" s="41" t="s">
        <v>17</v>
      </c>
    </row>
    <row r="22" spans="1:30" s="21" customFormat="1">
      <c r="A22" s="30">
        <v>16</v>
      </c>
      <c r="B22" s="34" t="s">
        <v>12</v>
      </c>
      <c r="C22" s="42" t="s">
        <v>13</v>
      </c>
      <c r="D22" s="41" t="s">
        <v>17</v>
      </c>
      <c r="E22" s="36" t="s">
        <v>12</v>
      </c>
      <c r="F22" s="39" t="s">
        <v>11</v>
      </c>
      <c r="G22" s="38" t="s">
        <v>14</v>
      </c>
      <c r="H22" s="36" t="s">
        <v>12</v>
      </c>
      <c r="I22" s="40" t="s">
        <v>16</v>
      </c>
      <c r="J22" s="42" t="s">
        <v>13</v>
      </c>
      <c r="K22" s="36" t="s">
        <v>12</v>
      </c>
      <c r="L22" s="36" t="s">
        <v>12</v>
      </c>
      <c r="M22" s="41" t="s">
        <v>17</v>
      </c>
      <c r="N22" s="42" t="s">
        <v>13</v>
      </c>
      <c r="O22" s="38" t="s">
        <v>14</v>
      </c>
      <c r="P22" s="39" t="s">
        <v>11</v>
      </c>
      <c r="Q22" s="36" t="s">
        <v>12</v>
      </c>
      <c r="R22" s="40" t="s">
        <v>16</v>
      </c>
      <c r="S22" s="42" t="s">
        <v>13</v>
      </c>
      <c r="T22" s="40" t="s">
        <v>16</v>
      </c>
      <c r="U22" s="57" t="s">
        <v>48</v>
      </c>
      <c r="V22" s="39" t="s">
        <v>11</v>
      </c>
      <c r="W22" s="36" t="s">
        <v>12</v>
      </c>
      <c r="X22" s="38" t="s">
        <v>14</v>
      </c>
      <c r="Y22" s="41" t="s">
        <v>17</v>
      </c>
      <c r="Z22" s="36" t="s">
        <v>12</v>
      </c>
      <c r="AA22" s="39" t="s">
        <v>11</v>
      </c>
      <c r="AB22" s="42" t="s">
        <v>13</v>
      </c>
      <c r="AC22" s="41" t="s">
        <v>17</v>
      </c>
      <c r="AD22" s="40" t="s">
        <v>16</v>
      </c>
    </row>
    <row r="23" spans="1:30" s="21" customFormat="1">
      <c r="A23" s="30">
        <v>17</v>
      </c>
      <c r="B23" s="35" t="s">
        <v>11</v>
      </c>
      <c r="C23" s="36" t="s">
        <v>12</v>
      </c>
      <c r="D23" s="42" t="s">
        <v>13</v>
      </c>
      <c r="E23" s="41" t="s">
        <v>17</v>
      </c>
      <c r="F23" s="36" t="s">
        <v>12</v>
      </c>
      <c r="G23" s="39" t="s">
        <v>11</v>
      </c>
      <c r="H23" s="38" t="s">
        <v>14</v>
      </c>
      <c r="I23" s="36" t="s">
        <v>12</v>
      </c>
      <c r="J23" s="57" t="s">
        <v>48</v>
      </c>
      <c r="K23" s="42" t="s">
        <v>13</v>
      </c>
      <c r="L23" s="35" t="s">
        <v>11</v>
      </c>
      <c r="M23" s="39" t="s">
        <v>11</v>
      </c>
      <c r="N23" s="41" t="s">
        <v>17</v>
      </c>
      <c r="O23" s="40" t="s">
        <v>16</v>
      </c>
      <c r="P23" s="38" t="s">
        <v>14</v>
      </c>
      <c r="Q23" s="39" t="s">
        <v>11</v>
      </c>
      <c r="R23" s="36" t="s">
        <v>12</v>
      </c>
      <c r="S23" s="40" t="s">
        <v>16</v>
      </c>
      <c r="T23" s="42" t="s">
        <v>13</v>
      </c>
      <c r="U23" s="39" t="s">
        <v>11</v>
      </c>
      <c r="V23" s="57" t="s">
        <v>48</v>
      </c>
      <c r="W23" s="39" t="s">
        <v>11</v>
      </c>
      <c r="X23" s="36" t="s">
        <v>12</v>
      </c>
      <c r="Y23" s="38" t="s">
        <v>14</v>
      </c>
      <c r="Z23" s="41" t="s">
        <v>17</v>
      </c>
      <c r="AA23" s="36" t="s">
        <v>12</v>
      </c>
      <c r="AB23" s="39" t="s">
        <v>11</v>
      </c>
      <c r="AC23" s="42" t="s">
        <v>13</v>
      </c>
      <c r="AD23" s="38" t="s">
        <v>14</v>
      </c>
    </row>
    <row r="24" spans="1:30" s="21" customFormat="1">
      <c r="A24" s="30">
        <v>18</v>
      </c>
      <c r="B24" s="46" t="s">
        <v>15</v>
      </c>
      <c r="C24" s="39" t="s">
        <v>11</v>
      </c>
      <c r="D24" s="36" t="s">
        <v>12</v>
      </c>
      <c r="E24" s="42" t="s">
        <v>13</v>
      </c>
      <c r="F24" s="41" t="s">
        <v>17</v>
      </c>
      <c r="G24" s="36" t="s">
        <v>12</v>
      </c>
      <c r="H24" s="39" t="s">
        <v>11</v>
      </c>
      <c r="I24" s="38" t="s">
        <v>14</v>
      </c>
      <c r="J24" s="36" t="s">
        <v>12</v>
      </c>
      <c r="K24" s="57" t="s">
        <v>48</v>
      </c>
      <c r="L24" s="42" t="s">
        <v>13</v>
      </c>
      <c r="M24" s="36" t="s">
        <v>12</v>
      </c>
      <c r="N24" s="39" t="s">
        <v>11</v>
      </c>
      <c r="O24" s="41" t="s">
        <v>17</v>
      </c>
      <c r="P24" s="36" t="s">
        <v>12</v>
      </c>
      <c r="Q24" s="38" t="s">
        <v>14</v>
      </c>
      <c r="R24" s="39" t="s">
        <v>11</v>
      </c>
      <c r="S24" s="36" t="s">
        <v>12</v>
      </c>
      <c r="T24" s="35" t="s">
        <v>11</v>
      </c>
      <c r="U24" s="42" t="s">
        <v>13</v>
      </c>
      <c r="V24" s="40" t="s">
        <v>16</v>
      </c>
      <c r="W24" s="57" t="s">
        <v>48</v>
      </c>
      <c r="X24" s="39" t="s">
        <v>11</v>
      </c>
      <c r="Y24" s="36" t="s">
        <v>12</v>
      </c>
      <c r="Z24" s="38" t="s">
        <v>14</v>
      </c>
      <c r="AA24" s="41" t="s">
        <v>17</v>
      </c>
      <c r="AB24" s="36" t="s">
        <v>12</v>
      </c>
      <c r="AC24" s="39" t="s">
        <v>11</v>
      </c>
      <c r="AD24" s="42" t="s">
        <v>13</v>
      </c>
    </row>
    <row r="25" spans="1:30" s="21" customFormat="1">
      <c r="A25" s="30">
        <v>19</v>
      </c>
      <c r="B25" s="34" t="s">
        <v>12</v>
      </c>
      <c r="C25" s="37" t="s">
        <v>15</v>
      </c>
      <c r="D25" s="39" t="s">
        <v>11</v>
      </c>
      <c r="E25" s="36" t="s">
        <v>12</v>
      </c>
      <c r="F25" s="42" t="s">
        <v>13</v>
      </c>
      <c r="G25" s="41" t="s">
        <v>17</v>
      </c>
      <c r="H25" s="36" t="s">
        <v>12</v>
      </c>
      <c r="I25" s="39" t="s">
        <v>11</v>
      </c>
      <c r="J25" s="38" t="s">
        <v>14</v>
      </c>
      <c r="K25" s="36" t="s">
        <v>12</v>
      </c>
      <c r="L25" s="40" t="s">
        <v>16</v>
      </c>
      <c r="M25" s="42" t="s">
        <v>13</v>
      </c>
      <c r="N25" s="36" t="s">
        <v>12</v>
      </c>
      <c r="O25" s="39" t="s">
        <v>11</v>
      </c>
      <c r="P25" s="41" t="s">
        <v>17</v>
      </c>
      <c r="Q25" s="36" t="s">
        <v>12</v>
      </c>
      <c r="R25" s="38" t="s">
        <v>14</v>
      </c>
      <c r="S25" s="39" t="s">
        <v>11</v>
      </c>
      <c r="T25" s="36" t="s">
        <v>12</v>
      </c>
      <c r="U25" s="40" t="s">
        <v>16</v>
      </c>
      <c r="V25" s="42" t="s">
        <v>13</v>
      </c>
      <c r="W25" s="40" t="s">
        <v>16</v>
      </c>
      <c r="X25" s="57" t="s">
        <v>48</v>
      </c>
      <c r="Y25" s="39" t="s">
        <v>11</v>
      </c>
      <c r="Z25" s="36" t="s">
        <v>12</v>
      </c>
      <c r="AA25" s="38" t="s">
        <v>14</v>
      </c>
      <c r="AB25" s="41" t="s">
        <v>17</v>
      </c>
      <c r="AC25" s="36" t="s">
        <v>12</v>
      </c>
      <c r="AD25" s="39" t="s">
        <v>11</v>
      </c>
    </row>
    <row r="26" spans="1:30" s="21" customFormat="1">
      <c r="A26" s="30">
        <v>20</v>
      </c>
      <c r="B26" s="38" t="s">
        <v>14</v>
      </c>
      <c r="C26" s="36" t="s">
        <v>12</v>
      </c>
      <c r="D26" s="37" t="s">
        <v>15</v>
      </c>
      <c r="E26" s="39" t="s">
        <v>11</v>
      </c>
      <c r="F26" s="36" t="s">
        <v>12</v>
      </c>
      <c r="G26" s="42" t="s">
        <v>13</v>
      </c>
      <c r="H26" s="41" t="s">
        <v>17</v>
      </c>
      <c r="I26" s="36" t="s">
        <v>12</v>
      </c>
      <c r="J26" s="39" t="s">
        <v>11</v>
      </c>
      <c r="K26" s="38" t="s">
        <v>14</v>
      </c>
      <c r="L26" s="36" t="s">
        <v>12</v>
      </c>
      <c r="M26" s="40" t="s">
        <v>16</v>
      </c>
      <c r="N26" s="42" t="s">
        <v>13</v>
      </c>
      <c r="O26" s="36" t="s">
        <v>12</v>
      </c>
      <c r="P26" s="39" t="s">
        <v>11</v>
      </c>
      <c r="Q26" s="41" t="s">
        <v>17</v>
      </c>
      <c r="R26" s="57" t="s">
        <v>48</v>
      </c>
      <c r="S26" s="38" t="s">
        <v>14</v>
      </c>
      <c r="T26" s="39" t="s">
        <v>11</v>
      </c>
      <c r="U26" s="36" t="s">
        <v>12</v>
      </c>
      <c r="V26" s="40" t="s">
        <v>16</v>
      </c>
      <c r="W26" s="42" t="s">
        <v>13</v>
      </c>
      <c r="X26" s="40" t="s">
        <v>16</v>
      </c>
      <c r="Y26" s="57" t="s">
        <v>48</v>
      </c>
      <c r="Z26" s="39" t="s">
        <v>11</v>
      </c>
      <c r="AA26" s="36" t="s">
        <v>12</v>
      </c>
      <c r="AB26" s="38" t="s">
        <v>14</v>
      </c>
      <c r="AC26" s="41" t="s">
        <v>17</v>
      </c>
      <c r="AD26" s="36" t="s">
        <v>12</v>
      </c>
    </row>
    <row r="27" spans="1:30" s="21" customFormat="1">
      <c r="A27" s="30">
        <v>21</v>
      </c>
      <c r="B27" s="35" t="s">
        <v>11</v>
      </c>
      <c r="C27" s="38" t="s">
        <v>14</v>
      </c>
      <c r="D27" s="36" t="s">
        <v>12</v>
      </c>
      <c r="E27" s="37" t="s">
        <v>15</v>
      </c>
      <c r="F27" s="39" t="s">
        <v>11</v>
      </c>
      <c r="G27" s="36" t="s">
        <v>12</v>
      </c>
      <c r="H27" s="42" t="s">
        <v>13</v>
      </c>
      <c r="I27" s="41" t="s">
        <v>17</v>
      </c>
      <c r="J27" s="36" t="s">
        <v>12</v>
      </c>
      <c r="K27" s="39" t="s">
        <v>11</v>
      </c>
      <c r="L27" s="38" t="s">
        <v>14</v>
      </c>
      <c r="M27" s="36" t="s">
        <v>12</v>
      </c>
      <c r="N27" s="37" t="s">
        <v>15</v>
      </c>
      <c r="O27" s="42" t="s">
        <v>13</v>
      </c>
      <c r="P27" s="36" t="s">
        <v>12</v>
      </c>
      <c r="Q27" s="39" t="s">
        <v>11</v>
      </c>
      <c r="R27" s="41" t="s">
        <v>17</v>
      </c>
      <c r="S27" s="36" t="s">
        <v>12</v>
      </c>
      <c r="T27" s="38" t="s">
        <v>14</v>
      </c>
      <c r="U27" s="39" t="s">
        <v>11</v>
      </c>
      <c r="V27" s="36" t="s">
        <v>12</v>
      </c>
      <c r="W27" s="40" t="s">
        <v>16</v>
      </c>
      <c r="X27" s="42" t="s">
        <v>13</v>
      </c>
      <c r="Y27" s="40" t="s">
        <v>16</v>
      </c>
      <c r="Z27" s="57" t="s">
        <v>48</v>
      </c>
      <c r="AA27" s="39" t="s">
        <v>11</v>
      </c>
      <c r="AB27" s="36" t="s">
        <v>12</v>
      </c>
      <c r="AC27" s="38" t="s">
        <v>14</v>
      </c>
      <c r="AD27" s="41" t="s">
        <v>17</v>
      </c>
    </row>
    <row r="28" spans="1:30" s="21" customFormat="1">
      <c r="A28" s="30">
        <v>22</v>
      </c>
      <c r="B28" s="34" t="s">
        <v>12</v>
      </c>
      <c r="C28" s="39" t="s">
        <v>11</v>
      </c>
      <c r="D28" s="38" t="s">
        <v>14</v>
      </c>
      <c r="E28" s="36" t="s">
        <v>12</v>
      </c>
      <c r="F28" s="37" t="s">
        <v>15</v>
      </c>
      <c r="G28" s="39" t="s">
        <v>11</v>
      </c>
      <c r="H28" s="36" t="s">
        <v>12</v>
      </c>
      <c r="I28" s="42" t="s">
        <v>13</v>
      </c>
      <c r="J28" s="41" t="s">
        <v>17</v>
      </c>
      <c r="K28" s="36" t="s">
        <v>12</v>
      </c>
      <c r="L28" s="39" t="s">
        <v>11</v>
      </c>
      <c r="M28" s="38" t="s">
        <v>14</v>
      </c>
      <c r="N28" s="36" t="s">
        <v>12</v>
      </c>
      <c r="O28" s="40" t="s">
        <v>16</v>
      </c>
      <c r="P28" s="42" t="s">
        <v>13</v>
      </c>
      <c r="Q28" s="36" t="s">
        <v>12</v>
      </c>
      <c r="R28" s="39" t="s">
        <v>11</v>
      </c>
      <c r="S28" s="41" t="s">
        <v>17</v>
      </c>
      <c r="T28" s="42" t="s">
        <v>13</v>
      </c>
      <c r="U28" s="38" t="s">
        <v>14</v>
      </c>
      <c r="V28" s="39" t="s">
        <v>11</v>
      </c>
      <c r="W28" s="36" t="s">
        <v>12</v>
      </c>
      <c r="X28" s="40" t="s">
        <v>16</v>
      </c>
      <c r="Y28" s="42" t="s">
        <v>13</v>
      </c>
      <c r="Z28" s="40" t="s">
        <v>16</v>
      </c>
      <c r="AA28" s="57" t="s">
        <v>48</v>
      </c>
      <c r="AB28" s="39" t="s">
        <v>11</v>
      </c>
      <c r="AC28" s="36" t="s">
        <v>12</v>
      </c>
      <c r="AD28" s="38" t="s">
        <v>14</v>
      </c>
    </row>
    <row r="29" spans="1:30" s="21" customFormat="1">
      <c r="A29" s="30">
        <v>23</v>
      </c>
      <c r="B29" s="44" t="s">
        <v>17</v>
      </c>
      <c r="C29" s="36" t="s">
        <v>12</v>
      </c>
      <c r="D29" s="39" t="s">
        <v>11</v>
      </c>
      <c r="E29" s="38" t="s">
        <v>14</v>
      </c>
      <c r="F29" s="36" t="s">
        <v>12</v>
      </c>
      <c r="G29" s="37" t="s">
        <v>15</v>
      </c>
      <c r="H29" s="39" t="s">
        <v>11</v>
      </c>
      <c r="I29" s="36" t="s">
        <v>12</v>
      </c>
      <c r="J29" s="42" t="s">
        <v>13</v>
      </c>
      <c r="K29" s="41" t="s">
        <v>17</v>
      </c>
      <c r="L29" s="36" t="s">
        <v>12</v>
      </c>
      <c r="M29" s="39" t="s">
        <v>11</v>
      </c>
      <c r="N29" s="38" t="s">
        <v>14</v>
      </c>
      <c r="O29" s="36" t="s">
        <v>12</v>
      </c>
      <c r="P29" s="38" t="s">
        <v>14</v>
      </c>
      <c r="Q29" s="42" t="s">
        <v>13</v>
      </c>
      <c r="R29" s="36" t="s">
        <v>12</v>
      </c>
      <c r="S29" s="39" t="s">
        <v>11</v>
      </c>
      <c r="T29" s="36" t="s">
        <v>12</v>
      </c>
      <c r="U29" s="40" t="s">
        <v>16</v>
      </c>
      <c r="V29" s="38" t="s">
        <v>14</v>
      </c>
      <c r="W29" s="39" t="s">
        <v>11</v>
      </c>
      <c r="X29" s="36" t="s">
        <v>12</v>
      </c>
      <c r="Y29" s="40" t="s">
        <v>16</v>
      </c>
      <c r="Z29" s="42" t="s">
        <v>13</v>
      </c>
      <c r="AA29" s="40" t="s">
        <v>16</v>
      </c>
      <c r="AB29" s="57" t="s">
        <v>48</v>
      </c>
      <c r="AC29" s="39" t="s">
        <v>11</v>
      </c>
      <c r="AD29" s="36" t="s">
        <v>12</v>
      </c>
    </row>
    <row r="30" spans="1:30" s="21" customFormat="1">
      <c r="A30" s="30">
        <v>24</v>
      </c>
      <c r="B30" s="45" t="s">
        <v>16</v>
      </c>
      <c r="C30" s="41" t="s">
        <v>17</v>
      </c>
      <c r="D30" s="36" t="s">
        <v>12</v>
      </c>
      <c r="E30" s="39" t="s">
        <v>11</v>
      </c>
      <c r="F30" s="38" t="s">
        <v>14</v>
      </c>
      <c r="G30" s="36" t="s">
        <v>12</v>
      </c>
      <c r="H30" s="37" t="s">
        <v>15</v>
      </c>
      <c r="I30" s="39" t="s">
        <v>11</v>
      </c>
      <c r="J30" s="36" t="s">
        <v>12</v>
      </c>
      <c r="K30" s="42" t="s">
        <v>13</v>
      </c>
      <c r="L30" s="41" t="s">
        <v>17</v>
      </c>
      <c r="M30" s="36" t="s">
        <v>12</v>
      </c>
      <c r="N30" s="39" t="s">
        <v>11</v>
      </c>
      <c r="O30" s="38" t="s">
        <v>14</v>
      </c>
      <c r="P30" s="36" t="s">
        <v>12</v>
      </c>
      <c r="Q30" s="37" t="s">
        <v>15</v>
      </c>
      <c r="R30" s="42" t="s">
        <v>13</v>
      </c>
      <c r="S30" s="36" t="s">
        <v>12</v>
      </c>
      <c r="T30" s="39" t="s">
        <v>11</v>
      </c>
      <c r="U30" s="41" t="s">
        <v>17</v>
      </c>
      <c r="V30" s="36" t="s">
        <v>12</v>
      </c>
      <c r="W30" s="38" t="s">
        <v>14</v>
      </c>
      <c r="X30" s="39" t="s">
        <v>11</v>
      </c>
      <c r="Y30" s="36" t="s">
        <v>12</v>
      </c>
      <c r="Z30" s="40" t="s">
        <v>16</v>
      </c>
      <c r="AA30" s="42" t="s">
        <v>13</v>
      </c>
      <c r="AB30" s="40" t="s">
        <v>16</v>
      </c>
      <c r="AC30" s="57" t="s">
        <v>48</v>
      </c>
      <c r="AD30" s="39" t="s">
        <v>11</v>
      </c>
    </row>
    <row r="31" spans="1:30" s="21" customFormat="1">
      <c r="A31" s="30">
        <v>25</v>
      </c>
      <c r="B31" s="38" t="s">
        <v>14</v>
      </c>
      <c r="C31" s="40" t="s">
        <v>16</v>
      </c>
      <c r="D31" s="41" t="s">
        <v>17</v>
      </c>
      <c r="E31" s="36" t="s">
        <v>12</v>
      </c>
      <c r="F31" s="39" t="s">
        <v>11</v>
      </c>
      <c r="G31" s="38" t="s">
        <v>14</v>
      </c>
      <c r="H31" s="36" t="s">
        <v>12</v>
      </c>
      <c r="I31" s="37" t="s">
        <v>15</v>
      </c>
      <c r="J31" s="39" t="s">
        <v>11</v>
      </c>
      <c r="K31" s="36" t="s">
        <v>12</v>
      </c>
      <c r="L31" s="42" t="s">
        <v>13</v>
      </c>
      <c r="M31" s="41" t="s">
        <v>17</v>
      </c>
      <c r="N31" s="36" t="s">
        <v>12</v>
      </c>
      <c r="O31" s="39" t="s">
        <v>11</v>
      </c>
      <c r="P31" s="38" t="s">
        <v>14</v>
      </c>
      <c r="Q31" s="36" t="s">
        <v>12</v>
      </c>
      <c r="R31" s="40" t="s">
        <v>16</v>
      </c>
      <c r="S31" s="42" t="s">
        <v>13</v>
      </c>
      <c r="T31" s="36" t="s">
        <v>12</v>
      </c>
      <c r="U31" s="39" t="s">
        <v>11</v>
      </c>
      <c r="V31" s="41" t="s">
        <v>17</v>
      </c>
      <c r="W31" s="36" t="s">
        <v>12</v>
      </c>
      <c r="X31" s="38" t="s">
        <v>14</v>
      </c>
      <c r="Y31" s="39" t="s">
        <v>11</v>
      </c>
      <c r="Z31" s="36" t="s">
        <v>12</v>
      </c>
      <c r="AA31" s="40" t="s">
        <v>16</v>
      </c>
      <c r="AB31" s="42" t="s">
        <v>13</v>
      </c>
      <c r="AC31" s="40" t="s">
        <v>16</v>
      </c>
      <c r="AD31" s="57" t="s">
        <v>48</v>
      </c>
    </row>
    <row r="32" spans="1:30" s="21" customFormat="1">
      <c r="A32" s="30">
        <v>26</v>
      </c>
      <c r="B32" s="43" t="s">
        <v>13</v>
      </c>
      <c r="C32" s="57" t="s">
        <v>48</v>
      </c>
      <c r="D32" s="40" t="s">
        <v>16</v>
      </c>
      <c r="E32" s="41" t="s">
        <v>17</v>
      </c>
      <c r="F32" s="36" t="s">
        <v>12</v>
      </c>
      <c r="G32" s="39" t="s">
        <v>11</v>
      </c>
      <c r="H32" s="38" t="s">
        <v>14</v>
      </c>
      <c r="I32" s="36" t="s">
        <v>12</v>
      </c>
      <c r="J32" s="37" t="s">
        <v>15</v>
      </c>
      <c r="K32" s="39" t="s">
        <v>11</v>
      </c>
      <c r="L32" s="36" t="s">
        <v>12</v>
      </c>
      <c r="M32" s="42" t="s">
        <v>13</v>
      </c>
      <c r="N32" s="41" t="s">
        <v>17</v>
      </c>
      <c r="O32" s="36" t="s">
        <v>12</v>
      </c>
      <c r="P32" s="39" t="s">
        <v>11</v>
      </c>
      <c r="Q32" s="38" t="s">
        <v>14</v>
      </c>
      <c r="R32" s="36" t="s">
        <v>12</v>
      </c>
      <c r="S32" s="57" t="s">
        <v>48</v>
      </c>
      <c r="T32" s="42" t="s">
        <v>13</v>
      </c>
      <c r="U32" s="36" t="s">
        <v>12</v>
      </c>
      <c r="V32" s="39" t="s">
        <v>11</v>
      </c>
      <c r="W32" s="41" t="s">
        <v>17</v>
      </c>
      <c r="X32" s="57" t="s">
        <v>48</v>
      </c>
      <c r="Y32" s="38" t="s">
        <v>14</v>
      </c>
      <c r="Z32" s="39" t="s">
        <v>11</v>
      </c>
      <c r="AA32" s="36" t="s">
        <v>12</v>
      </c>
      <c r="AB32" s="40" t="s">
        <v>16</v>
      </c>
      <c r="AC32" s="42" t="s">
        <v>13</v>
      </c>
      <c r="AD32" s="40" t="s">
        <v>16</v>
      </c>
    </row>
    <row r="33" spans="1:30" s="21" customFormat="1">
      <c r="A33" s="30">
        <v>27</v>
      </c>
      <c r="B33" s="35" t="s">
        <v>11</v>
      </c>
      <c r="C33" s="42" t="s">
        <v>13</v>
      </c>
      <c r="D33" s="39" t="s">
        <v>11</v>
      </c>
      <c r="E33" s="40" t="s">
        <v>16</v>
      </c>
      <c r="F33" s="41" t="s">
        <v>17</v>
      </c>
      <c r="G33" s="36" t="s">
        <v>12</v>
      </c>
      <c r="H33" s="39" t="s">
        <v>11</v>
      </c>
      <c r="I33" s="38" t="s">
        <v>14</v>
      </c>
      <c r="J33" s="36" t="s">
        <v>12</v>
      </c>
      <c r="K33" s="37" t="s">
        <v>15</v>
      </c>
      <c r="L33" s="39" t="s">
        <v>11</v>
      </c>
      <c r="M33" s="36" t="s">
        <v>12</v>
      </c>
      <c r="N33" s="42" t="s">
        <v>13</v>
      </c>
      <c r="O33" s="41" t="s">
        <v>17</v>
      </c>
      <c r="P33" s="36" t="s">
        <v>12</v>
      </c>
      <c r="Q33" s="39" t="s">
        <v>11</v>
      </c>
      <c r="R33" s="38" t="s">
        <v>14</v>
      </c>
      <c r="S33" s="36" t="s">
        <v>12</v>
      </c>
      <c r="T33" s="37" t="s">
        <v>15</v>
      </c>
      <c r="U33" s="42" t="s">
        <v>13</v>
      </c>
      <c r="V33" s="36" t="s">
        <v>12</v>
      </c>
      <c r="W33" s="39" t="s">
        <v>11</v>
      </c>
      <c r="X33" s="41" t="s">
        <v>17</v>
      </c>
      <c r="Y33" s="36" t="s">
        <v>12</v>
      </c>
      <c r="Z33" s="38" t="s">
        <v>14</v>
      </c>
      <c r="AA33" s="39" t="s">
        <v>11</v>
      </c>
      <c r="AB33" s="36" t="s">
        <v>12</v>
      </c>
      <c r="AC33" s="40" t="s">
        <v>16</v>
      </c>
      <c r="AD33" s="42" t="s">
        <v>13</v>
      </c>
    </row>
    <row r="34" spans="1:30" s="21" customFormat="1">
      <c r="A34" s="30">
        <v>28</v>
      </c>
      <c r="B34" s="34" t="s">
        <v>12</v>
      </c>
      <c r="C34" s="39" t="s">
        <v>11</v>
      </c>
      <c r="D34" s="42" t="s">
        <v>13</v>
      </c>
      <c r="E34" s="41" t="s">
        <v>17</v>
      </c>
      <c r="F34" s="40" t="s">
        <v>16</v>
      </c>
      <c r="G34" s="41" t="s">
        <v>17</v>
      </c>
      <c r="H34" s="36" t="s">
        <v>12</v>
      </c>
      <c r="I34" s="39" t="s">
        <v>11</v>
      </c>
      <c r="J34" s="38" t="s">
        <v>14</v>
      </c>
      <c r="K34" s="36" t="s">
        <v>12</v>
      </c>
      <c r="L34" s="37" t="s">
        <v>15</v>
      </c>
      <c r="M34" s="39" t="s">
        <v>11</v>
      </c>
      <c r="N34" s="36" t="s">
        <v>12</v>
      </c>
      <c r="O34" s="42" t="s">
        <v>13</v>
      </c>
      <c r="P34" s="41" t="s">
        <v>17</v>
      </c>
      <c r="Q34" s="36" t="s">
        <v>12</v>
      </c>
      <c r="R34" s="39" t="s">
        <v>11</v>
      </c>
      <c r="S34" s="38" t="s">
        <v>14</v>
      </c>
      <c r="T34" s="36" t="s">
        <v>12</v>
      </c>
      <c r="U34" s="40" t="s">
        <v>16</v>
      </c>
      <c r="V34" s="42" t="s">
        <v>13</v>
      </c>
      <c r="W34" s="36" t="s">
        <v>12</v>
      </c>
      <c r="X34" s="39" t="s">
        <v>11</v>
      </c>
      <c r="Y34" s="41" t="s">
        <v>17</v>
      </c>
      <c r="Z34" s="57" t="s">
        <v>48</v>
      </c>
      <c r="AA34" s="38" t="s">
        <v>14</v>
      </c>
      <c r="AB34" s="39" t="s">
        <v>11</v>
      </c>
      <c r="AC34" s="36" t="s">
        <v>12</v>
      </c>
      <c r="AD34" s="40" t="s">
        <v>16</v>
      </c>
    </row>
    <row r="35" spans="1:30" s="21" customFormat="1">
      <c r="A35" s="30">
        <v>29</v>
      </c>
      <c r="B35" s="44" t="s">
        <v>17</v>
      </c>
      <c r="C35" s="36" t="s">
        <v>12</v>
      </c>
      <c r="D35" s="39" t="s">
        <v>11</v>
      </c>
      <c r="E35" s="42" t="s">
        <v>13</v>
      </c>
      <c r="F35" s="38" t="s">
        <v>14</v>
      </c>
      <c r="G35" s="40" t="s">
        <v>16</v>
      </c>
      <c r="H35" s="41" t="s">
        <v>17</v>
      </c>
      <c r="I35" s="36" t="s">
        <v>12</v>
      </c>
      <c r="J35" s="39" t="s">
        <v>11</v>
      </c>
      <c r="K35" s="38" t="s">
        <v>14</v>
      </c>
      <c r="L35" s="36" t="s">
        <v>12</v>
      </c>
      <c r="M35" s="37" t="s">
        <v>15</v>
      </c>
      <c r="N35" s="39" t="s">
        <v>11</v>
      </c>
      <c r="O35" s="36" t="s">
        <v>12</v>
      </c>
      <c r="P35" s="42" t="s">
        <v>13</v>
      </c>
      <c r="Q35" s="41" t="s">
        <v>17</v>
      </c>
      <c r="R35" s="36" t="s">
        <v>12</v>
      </c>
      <c r="S35" s="39" t="s">
        <v>11</v>
      </c>
      <c r="T35" s="38" t="s">
        <v>14</v>
      </c>
      <c r="U35" s="36" t="s">
        <v>12</v>
      </c>
      <c r="V35" s="57" t="s">
        <v>48</v>
      </c>
      <c r="W35" s="42" t="s">
        <v>13</v>
      </c>
      <c r="X35" s="36" t="s">
        <v>12</v>
      </c>
      <c r="Y35" s="39" t="s">
        <v>11</v>
      </c>
      <c r="Z35" s="41" t="s">
        <v>17</v>
      </c>
      <c r="AA35" s="42" t="s">
        <v>13</v>
      </c>
      <c r="AB35" s="38" t="s">
        <v>14</v>
      </c>
      <c r="AC35" s="39" t="s">
        <v>11</v>
      </c>
      <c r="AD35" s="36" t="s">
        <v>12</v>
      </c>
    </row>
    <row r="36" spans="1:30" s="21" customFormat="1">
      <c r="A36" s="30">
        <v>30</v>
      </c>
      <c r="B36" s="38" t="s">
        <v>14</v>
      </c>
      <c r="C36" s="41" t="s">
        <v>17</v>
      </c>
      <c r="D36" s="36" t="s">
        <v>12</v>
      </c>
      <c r="E36" s="39" t="s">
        <v>11</v>
      </c>
      <c r="F36" s="42" t="s">
        <v>13</v>
      </c>
      <c r="G36" s="57" t="s">
        <v>48</v>
      </c>
      <c r="H36" s="40" t="s">
        <v>16</v>
      </c>
      <c r="I36" s="41" t="s">
        <v>17</v>
      </c>
      <c r="J36" s="36" t="s">
        <v>12</v>
      </c>
      <c r="K36" s="39" t="s">
        <v>11</v>
      </c>
      <c r="L36" s="38" t="s">
        <v>14</v>
      </c>
      <c r="M36" s="36" t="s">
        <v>12</v>
      </c>
      <c r="N36" s="37" t="s">
        <v>15</v>
      </c>
      <c r="O36" s="39" t="s">
        <v>11</v>
      </c>
      <c r="P36" s="36" t="s">
        <v>12</v>
      </c>
      <c r="Q36" s="42" t="s">
        <v>13</v>
      </c>
      <c r="R36" s="41" t="s">
        <v>17</v>
      </c>
      <c r="S36" s="36" t="s">
        <v>12</v>
      </c>
      <c r="T36" s="39" t="s">
        <v>11</v>
      </c>
      <c r="U36" s="38" t="s">
        <v>14</v>
      </c>
      <c r="V36" s="36" t="s">
        <v>12</v>
      </c>
      <c r="W36" s="57" t="s">
        <v>48</v>
      </c>
      <c r="X36" s="42" t="s">
        <v>13</v>
      </c>
      <c r="Y36" s="36" t="s">
        <v>12</v>
      </c>
      <c r="Z36" s="39" t="s">
        <v>11</v>
      </c>
      <c r="AA36" s="41" t="s">
        <v>17</v>
      </c>
      <c r="AB36" s="36" t="s">
        <v>12</v>
      </c>
      <c r="AC36" s="38" t="s">
        <v>14</v>
      </c>
      <c r="AD36" s="39" t="s">
        <v>11</v>
      </c>
    </row>
    <row r="37" spans="1:30" s="21" customFormat="1">
      <c r="A37" s="30">
        <v>31</v>
      </c>
      <c r="B37" s="34" t="s">
        <v>12</v>
      </c>
      <c r="C37" s="38" t="s">
        <v>14</v>
      </c>
      <c r="D37" s="41" t="s">
        <v>17</v>
      </c>
      <c r="E37" s="36" t="s">
        <v>12</v>
      </c>
      <c r="F37" s="39" t="s">
        <v>11</v>
      </c>
      <c r="G37" s="42" t="s">
        <v>13</v>
      </c>
      <c r="H37" s="39" t="s">
        <v>11</v>
      </c>
      <c r="I37" s="40" t="s">
        <v>16</v>
      </c>
      <c r="J37" s="41" t="s">
        <v>17</v>
      </c>
      <c r="K37" s="36" t="s">
        <v>12</v>
      </c>
      <c r="L37" s="39" t="s">
        <v>11</v>
      </c>
      <c r="M37" s="38" t="s">
        <v>14</v>
      </c>
      <c r="N37" s="36" t="s">
        <v>12</v>
      </c>
      <c r="O37" s="37" t="s">
        <v>15</v>
      </c>
      <c r="P37" s="39" t="s">
        <v>11</v>
      </c>
      <c r="Q37" s="36" t="s">
        <v>12</v>
      </c>
      <c r="R37" s="42" t="s">
        <v>13</v>
      </c>
      <c r="S37" s="41" t="s">
        <v>17</v>
      </c>
      <c r="T37" s="36" t="s">
        <v>12</v>
      </c>
      <c r="U37" s="39" t="s">
        <v>11</v>
      </c>
      <c r="V37" s="38" t="s">
        <v>14</v>
      </c>
      <c r="W37" s="36" t="s">
        <v>12</v>
      </c>
      <c r="X37" s="40" t="s">
        <v>16</v>
      </c>
      <c r="Y37" s="42" t="s">
        <v>13</v>
      </c>
      <c r="Z37" s="36" t="s">
        <v>12</v>
      </c>
      <c r="AA37" s="39" t="s">
        <v>11</v>
      </c>
      <c r="AB37" s="41" t="s">
        <v>17</v>
      </c>
      <c r="AC37" s="57" t="s">
        <v>48</v>
      </c>
      <c r="AD37" s="38" t="s">
        <v>14</v>
      </c>
    </row>
    <row r="38" spans="1:30" s="21" customFormat="1">
      <c r="A38" s="30">
        <v>32</v>
      </c>
      <c r="B38" s="35" t="s">
        <v>11</v>
      </c>
      <c r="C38" s="36" t="s">
        <v>12</v>
      </c>
      <c r="D38" s="38" t="s">
        <v>14</v>
      </c>
      <c r="E38" s="41" t="s">
        <v>17</v>
      </c>
      <c r="F38" s="36" t="s">
        <v>12</v>
      </c>
      <c r="G38" s="39" t="s">
        <v>11</v>
      </c>
      <c r="H38" s="42" t="s">
        <v>13</v>
      </c>
      <c r="I38" s="41" t="s">
        <v>17</v>
      </c>
      <c r="J38" s="40" t="s">
        <v>16</v>
      </c>
      <c r="K38" s="41" t="s">
        <v>17</v>
      </c>
      <c r="L38" s="36" t="s">
        <v>12</v>
      </c>
      <c r="M38" s="39" t="s">
        <v>11</v>
      </c>
      <c r="N38" s="38" t="s">
        <v>14</v>
      </c>
      <c r="O38" s="36" t="s">
        <v>12</v>
      </c>
      <c r="P38" s="37" t="s">
        <v>15</v>
      </c>
      <c r="Q38" s="39" t="s">
        <v>11</v>
      </c>
      <c r="R38" s="36" t="s">
        <v>12</v>
      </c>
      <c r="S38" s="42" t="s">
        <v>13</v>
      </c>
      <c r="T38" s="41" t="s">
        <v>17</v>
      </c>
      <c r="U38" s="36" t="s">
        <v>12</v>
      </c>
      <c r="V38" s="39" t="s">
        <v>11</v>
      </c>
      <c r="W38" s="38" t="s">
        <v>14</v>
      </c>
      <c r="X38" s="36" t="s">
        <v>12</v>
      </c>
      <c r="Y38" s="57" t="s">
        <v>48</v>
      </c>
      <c r="Z38" s="42" t="s">
        <v>13</v>
      </c>
      <c r="AA38" s="36" t="s">
        <v>12</v>
      </c>
      <c r="AB38" s="39" t="s">
        <v>11</v>
      </c>
      <c r="AC38" s="41" t="s">
        <v>17</v>
      </c>
      <c r="AD38" s="42" t="s">
        <v>13</v>
      </c>
    </row>
    <row r="39" spans="1:30" s="21" customFormat="1">
      <c r="A39" s="30">
        <v>33</v>
      </c>
      <c r="B39" s="57" t="s">
        <v>48</v>
      </c>
      <c r="C39" s="39" t="s">
        <v>11</v>
      </c>
      <c r="D39" s="36" t="s">
        <v>12</v>
      </c>
      <c r="E39" s="38" t="s">
        <v>14</v>
      </c>
      <c r="F39" s="41" t="s">
        <v>17</v>
      </c>
      <c r="G39" s="36" t="s">
        <v>12</v>
      </c>
      <c r="H39" s="39" t="s">
        <v>11</v>
      </c>
      <c r="I39" s="42" t="s">
        <v>13</v>
      </c>
      <c r="J39" s="38" t="s">
        <v>14</v>
      </c>
      <c r="K39" s="40" t="s">
        <v>16</v>
      </c>
      <c r="L39" s="41" t="s">
        <v>17</v>
      </c>
      <c r="M39" s="36" t="s">
        <v>12</v>
      </c>
      <c r="N39" s="39" t="s">
        <v>11</v>
      </c>
      <c r="O39" s="38" t="s">
        <v>14</v>
      </c>
      <c r="P39" s="36" t="s">
        <v>12</v>
      </c>
      <c r="Q39" s="37" t="s">
        <v>15</v>
      </c>
      <c r="R39" s="39" t="s">
        <v>11</v>
      </c>
      <c r="S39" s="36" t="s">
        <v>12</v>
      </c>
      <c r="T39" s="42" t="s">
        <v>13</v>
      </c>
      <c r="U39" s="41" t="s">
        <v>17</v>
      </c>
      <c r="V39" s="36" t="s">
        <v>12</v>
      </c>
      <c r="W39" s="39" t="s">
        <v>11</v>
      </c>
      <c r="X39" s="38" t="s">
        <v>14</v>
      </c>
      <c r="Y39" s="36" t="s">
        <v>12</v>
      </c>
      <c r="Z39" s="37" t="s">
        <v>15</v>
      </c>
      <c r="AA39" s="42" t="s">
        <v>13</v>
      </c>
      <c r="AB39" s="36" t="s">
        <v>12</v>
      </c>
      <c r="AC39" s="39" t="s">
        <v>11</v>
      </c>
      <c r="AD39" s="41" t="s">
        <v>17</v>
      </c>
    </row>
    <row r="40" spans="1:30" s="21" customFormat="1">
      <c r="A40" s="30">
        <v>34</v>
      </c>
      <c r="B40" s="45" t="s">
        <v>16</v>
      </c>
      <c r="C40" s="57" t="s">
        <v>48</v>
      </c>
      <c r="D40" s="39" t="s">
        <v>11</v>
      </c>
      <c r="E40" s="36" t="s">
        <v>12</v>
      </c>
      <c r="F40" s="38" t="s">
        <v>14</v>
      </c>
      <c r="G40" s="41" t="s">
        <v>17</v>
      </c>
      <c r="H40" s="36" t="s">
        <v>12</v>
      </c>
      <c r="I40" s="39" t="s">
        <v>11</v>
      </c>
      <c r="J40" s="42" t="s">
        <v>13</v>
      </c>
      <c r="K40" s="57" t="s">
        <v>48</v>
      </c>
      <c r="L40" s="40" t="s">
        <v>16</v>
      </c>
      <c r="M40" s="41" t="s">
        <v>17</v>
      </c>
      <c r="N40" s="36" t="s">
        <v>12</v>
      </c>
      <c r="O40" s="39" t="s">
        <v>11</v>
      </c>
      <c r="P40" s="38" t="s">
        <v>14</v>
      </c>
      <c r="Q40" s="36" t="s">
        <v>12</v>
      </c>
      <c r="R40" s="37" t="s">
        <v>15</v>
      </c>
      <c r="S40" s="39" t="s">
        <v>11</v>
      </c>
      <c r="T40" s="36" t="s">
        <v>12</v>
      </c>
      <c r="U40" s="42" t="s">
        <v>13</v>
      </c>
      <c r="V40" s="41" t="s">
        <v>17</v>
      </c>
      <c r="W40" s="36" t="s">
        <v>12</v>
      </c>
      <c r="X40" s="39" t="s">
        <v>11</v>
      </c>
      <c r="Y40" s="38" t="s">
        <v>14</v>
      </c>
      <c r="Z40" s="36" t="s">
        <v>12</v>
      </c>
      <c r="AA40" s="40" t="s">
        <v>16</v>
      </c>
      <c r="AB40" s="42" t="s">
        <v>13</v>
      </c>
      <c r="AC40" s="36" t="s">
        <v>12</v>
      </c>
      <c r="AD40" s="39" t="s">
        <v>11</v>
      </c>
    </row>
    <row r="41" spans="1:30" s="21" customFormat="1">
      <c r="A41" s="30">
        <v>35</v>
      </c>
      <c r="B41" s="43" t="s">
        <v>13</v>
      </c>
      <c r="C41" s="39" t="s">
        <v>11</v>
      </c>
      <c r="D41" s="57" t="s">
        <v>48</v>
      </c>
      <c r="E41" s="39" t="s">
        <v>11</v>
      </c>
      <c r="F41" s="36" t="s">
        <v>12</v>
      </c>
      <c r="G41" s="38" t="s">
        <v>14</v>
      </c>
      <c r="H41" s="41" t="s">
        <v>17</v>
      </c>
      <c r="I41" s="36" t="s">
        <v>12</v>
      </c>
      <c r="J41" s="39" t="s">
        <v>11</v>
      </c>
      <c r="K41" s="42" t="s">
        <v>13</v>
      </c>
      <c r="L41" s="39" t="s">
        <v>11</v>
      </c>
      <c r="M41" s="40" t="s">
        <v>16</v>
      </c>
      <c r="N41" s="41" t="s">
        <v>17</v>
      </c>
      <c r="O41" s="36" t="s">
        <v>12</v>
      </c>
      <c r="P41" s="39" t="s">
        <v>11</v>
      </c>
      <c r="Q41" s="38" t="s">
        <v>14</v>
      </c>
      <c r="R41" s="36" t="s">
        <v>12</v>
      </c>
      <c r="S41" s="37" t="s">
        <v>15</v>
      </c>
      <c r="T41" s="39" t="s">
        <v>11</v>
      </c>
      <c r="U41" s="36" t="s">
        <v>12</v>
      </c>
      <c r="V41" s="42" t="s">
        <v>13</v>
      </c>
      <c r="W41" s="41" t="s">
        <v>17</v>
      </c>
      <c r="X41" s="36" t="s">
        <v>12</v>
      </c>
      <c r="Y41" s="39" t="s">
        <v>11</v>
      </c>
      <c r="Z41" s="38" t="s">
        <v>14</v>
      </c>
      <c r="AA41" s="36" t="s">
        <v>12</v>
      </c>
      <c r="AB41" s="39" t="s">
        <v>11</v>
      </c>
      <c r="AC41" s="42" t="s">
        <v>13</v>
      </c>
      <c r="AD41" s="36" t="s">
        <v>12</v>
      </c>
    </row>
    <row r="42" spans="1:30" s="21" customFormat="1">
      <c r="A42" s="30">
        <v>36</v>
      </c>
      <c r="B42" s="35" t="s">
        <v>11</v>
      </c>
      <c r="C42" s="42" t="s">
        <v>13</v>
      </c>
      <c r="D42" s="40" t="s">
        <v>16</v>
      </c>
      <c r="E42" s="57" t="s">
        <v>48</v>
      </c>
      <c r="F42" s="39" t="s">
        <v>11</v>
      </c>
      <c r="G42" s="36" t="s">
        <v>12</v>
      </c>
      <c r="H42" s="38" t="s">
        <v>14</v>
      </c>
      <c r="I42" s="41" t="s">
        <v>17</v>
      </c>
      <c r="J42" s="36" t="s">
        <v>12</v>
      </c>
      <c r="K42" s="39" t="s">
        <v>11</v>
      </c>
      <c r="L42" s="42" t="s">
        <v>13</v>
      </c>
      <c r="M42" s="41" t="s">
        <v>17</v>
      </c>
      <c r="N42" s="40" t="s">
        <v>16</v>
      </c>
      <c r="O42" s="41" t="s">
        <v>17</v>
      </c>
      <c r="P42" s="36" t="s">
        <v>12</v>
      </c>
      <c r="Q42" s="39" t="s">
        <v>11</v>
      </c>
      <c r="R42" s="38" t="s">
        <v>14</v>
      </c>
      <c r="S42" s="36" t="s">
        <v>12</v>
      </c>
      <c r="T42" s="37" t="s">
        <v>15</v>
      </c>
      <c r="U42" s="39" t="s">
        <v>11</v>
      </c>
      <c r="V42" s="36" t="s">
        <v>12</v>
      </c>
      <c r="W42" s="42" t="s">
        <v>13</v>
      </c>
      <c r="X42" s="41" t="s">
        <v>17</v>
      </c>
      <c r="Y42" s="36" t="s">
        <v>12</v>
      </c>
      <c r="Z42" s="39" t="s">
        <v>11</v>
      </c>
      <c r="AA42" s="38" t="s">
        <v>14</v>
      </c>
      <c r="AB42" s="36" t="s">
        <v>12</v>
      </c>
      <c r="AC42" s="37" t="s">
        <v>15</v>
      </c>
      <c r="AD42" s="42" t="s">
        <v>13</v>
      </c>
    </row>
    <row r="43" spans="1:30" s="21" customFormat="1" ht="27" customHeight="1">
      <c r="A43" s="23"/>
      <c r="C43" s="24"/>
      <c r="D43" s="25"/>
      <c r="E43" s="26"/>
      <c r="F43" s="27"/>
      <c r="G43" s="26"/>
      <c r="H43" s="27"/>
      <c r="I43" s="26"/>
      <c r="J43" s="24"/>
      <c r="K43" s="27"/>
      <c r="L43" s="24"/>
      <c r="M43" s="24"/>
      <c r="N43" s="27"/>
      <c r="O43" s="26"/>
      <c r="P43" s="27"/>
      <c r="Q43" s="24"/>
      <c r="R43" s="26"/>
      <c r="S43" s="27"/>
      <c r="T43" s="24"/>
      <c r="U43" s="26"/>
      <c r="V43" s="25"/>
      <c r="W43" s="24"/>
      <c r="X43" s="26"/>
      <c r="Y43" s="27"/>
      <c r="Z43" s="26"/>
      <c r="AA43" s="24"/>
      <c r="AB43" s="25"/>
      <c r="AC43" s="26"/>
      <c r="AD43" s="27"/>
    </row>
    <row r="44" spans="1:30">
      <c r="A44" s="23"/>
      <c r="B44" s="18" t="s">
        <v>39</v>
      </c>
      <c r="C44" s="18" t="s">
        <v>40</v>
      </c>
      <c r="K44" s="19"/>
      <c r="L44" s="19"/>
      <c r="M44" s="20"/>
      <c r="N44" s="20"/>
      <c r="O44" s="19"/>
    </row>
    <row r="45" spans="1:30" s="7" customFormat="1" ht="22.5" customHeight="1">
      <c r="A45" s="59"/>
      <c r="B45" s="35" t="s">
        <v>11</v>
      </c>
      <c r="C45" s="35">
        <f>COUNTIF(B$7:B$42,"PAN")</f>
        <v>8</v>
      </c>
      <c r="F45" s="10">
        <f>'CUADRO DE ASIGNACIÓN'!H5</f>
        <v>224</v>
      </c>
      <c r="G45" s="35">
        <f>COUNTIF(B$7:AD$42,"PAN")</f>
        <v>224</v>
      </c>
      <c r="H45" s="10">
        <f t="shared" ref="H45:H51" si="1">G45-F45</f>
        <v>0</v>
      </c>
      <c r="I45" s="60" t="s">
        <v>45</v>
      </c>
      <c r="J45" s="60">
        <f>COUNTIF(B$7:AD$42,"AUT")</f>
        <v>0</v>
      </c>
      <c r="K45" s="61"/>
      <c r="L45" s="61"/>
      <c r="M45" s="92" t="s">
        <v>50</v>
      </c>
      <c r="N45" s="92"/>
      <c r="O45" s="92"/>
    </row>
    <row r="46" spans="1:30" s="7" customFormat="1" ht="22.5" customHeight="1">
      <c r="A46" s="59"/>
      <c r="B46" s="34" t="s">
        <v>12</v>
      </c>
      <c r="C46" s="34">
        <f>COUNTIF(B$7:B$42,"PRI")</f>
        <v>10</v>
      </c>
      <c r="F46" s="10">
        <f>'CUADRO DE ASIGNACIÓN'!H6</f>
        <v>274</v>
      </c>
      <c r="G46" s="34">
        <f>COUNTIF(B$7:AD$42,"PRI")</f>
        <v>274</v>
      </c>
      <c r="H46" s="10">
        <f t="shared" si="1"/>
        <v>0</v>
      </c>
      <c r="K46" s="61"/>
      <c r="L46" s="61"/>
      <c r="M46" s="34" t="s">
        <v>12</v>
      </c>
      <c r="N46" s="89" t="s">
        <v>48</v>
      </c>
      <c r="O46" s="91">
        <v>53</v>
      </c>
    </row>
    <row r="47" spans="1:30" s="7" customFormat="1" ht="22.5" customHeight="1">
      <c r="A47" s="59"/>
      <c r="B47" s="43" t="s">
        <v>13</v>
      </c>
      <c r="C47" s="43">
        <f>COUNTIF(B$7:B$42,"PRD")</f>
        <v>4</v>
      </c>
      <c r="F47" s="10">
        <f>'CUADRO DE ASIGNACIÓN'!H9</f>
        <v>121</v>
      </c>
      <c r="G47" s="43">
        <f>COUNTIF(B$7:AD$42,"PRD")</f>
        <v>121</v>
      </c>
      <c r="H47" s="10">
        <f t="shared" si="1"/>
        <v>0</v>
      </c>
      <c r="K47" s="61"/>
      <c r="L47" s="61"/>
      <c r="M47" s="46" t="s">
        <v>15</v>
      </c>
      <c r="N47" s="90"/>
      <c r="O47" s="91"/>
      <c r="Q47" s="7" t="s">
        <v>43</v>
      </c>
    </row>
    <row r="48" spans="1:30" s="7" customFormat="1" ht="22.5" customHeight="1">
      <c r="A48" s="59"/>
      <c r="B48" s="48" t="s">
        <v>14</v>
      </c>
      <c r="C48" s="48">
        <f>COUNTIF(B$7:B$42,"PT")</f>
        <v>5</v>
      </c>
      <c r="F48" s="10">
        <f>'CUADRO DE ASIGNACIÓN'!H10</f>
        <v>126</v>
      </c>
      <c r="G48" s="48">
        <f>COUNTIF(B$7:AD$42,"PT")</f>
        <v>126</v>
      </c>
      <c r="H48" s="10">
        <f t="shared" si="1"/>
        <v>0</v>
      </c>
      <c r="K48" s="61"/>
      <c r="L48" s="61"/>
      <c r="M48" s="61"/>
      <c r="N48" s="58"/>
      <c r="O48" s="61"/>
    </row>
    <row r="49" spans="1:15" s="7" customFormat="1" ht="22.5" customHeight="1">
      <c r="A49" s="59"/>
      <c r="B49" s="46" t="s">
        <v>15</v>
      </c>
      <c r="C49" s="46">
        <f>COUNTIF(B$7:B$42,"PVEM")</f>
        <v>2</v>
      </c>
      <c r="F49" s="10">
        <f>'CUADRO DE ASIGNACIÓN'!H7</f>
        <v>38</v>
      </c>
      <c r="G49" s="46">
        <f>COUNTIF(B$7:AD$42,"PVEM")</f>
        <v>38</v>
      </c>
      <c r="H49" s="10">
        <f t="shared" si="1"/>
        <v>0</v>
      </c>
      <c r="K49" s="61"/>
      <c r="L49" s="61"/>
      <c r="O49" s="61"/>
    </row>
    <row r="50" spans="1:15" s="7" customFormat="1" ht="22.5" customHeight="1">
      <c r="A50" s="59"/>
      <c r="B50" s="45" t="s">
        <v>16</v>
      </c>
      <c r="C50" s="45">
        <f>COUNTIF(B$7:B$42,"CONV")</f>
        <v>2</v>
      </c>
      <c r="F50" s="10">
        <f>'CUADRO DE ASIGNACIÓN'!H11</f>
        <v>87</v>
      </c>
      <c r="G50" s="45">
        <f>COUNTIF(B$7:AD$42,"CONV")</f>
        <v>87</v>
      </c>
      <c r="H50" s="10">
        <f t="shared" si="1"/>
        <v>0</v>
      </c>
      <c r="K50" s="61"/>
      <c r="L50" s="61"/>
      <c r="M50" s="61"/>
      <c r="N50" s="58"/>
      <c r="O50" s="61"/>
    </row>
    <row r="51" spans="1:15" s="7" customFormat="1" ht="22.5" customHeight="1">
      <c r="A51" s="59"/>
      <c r="B51" s="44" t="s">
        <v>17</v>
      </c>
      <c r="C51" s="44">
        <f>COUNTIF(B$7:B$42,"PNA")</f>
        <v>4</v>
      </c>
      <c r="F51" s="10">
        <f>'CUADRO DE ASIGNACIÓN'!H12</f>
        <v>121</v>
      </c>
      <c r="G51" s="44">
        <f>COUNTIF(B$7:AD$42,"PNA")</f>
        <v>121</v>
      </c>
      <c r="H51" s="10">
        <f t="shared" si="1"/>
        <v>0</v>
      </c>
      <c r="K51" s="61"/>
      <c r="L51" s="61"/>
      <c r="M51" s="61"/>
      <c r="N51" s="58"/>
      <c r="O51" s="61"/>
    </row>
    <row r="52" spans="1:15" s="7" customFormat="1" ht="22.5" customHeight="1">
      <c r="A52" s="58"/>
      <c r="B52" s="62" t="s">
        <v>6</v>
      </c>
      <c r="C52" s="62">
        <f>SUM(C45:C51)</f>
        <v>35</v>
      </c>
      <c r="F52" s="10">
        <v>53</v>
      </c>
      <c r="G52" s="57">
        <f>COUNTIF(B$7:AD$42,"APU")</f>
        <v>53</v>
      </c>
      <c r="I52" s="63"/>
      <c r="J52" s="63"/>
      <c r="K52" s="61"/>
      <c r="L52" s="61"/>
      <c r="M52" s="61"/>
      <c r="N52" s="61"/>
      <c r="O52" s="61"/>
    </row>
    <row r="53" spans="1:15">
      <c r="A53" s="23"/>
      <c r="K53" s="19"/>
      <c r="L53" s="19"/>
      <c r="M53" s="19"/>
      <c r="N53" s="19"/>
      <c r="O53" s="19"/>
    </row>
    <row r="54" spans="1:15">
      <c r="A54" s="23"/>
    </row>
    <row r="55" spans="1:15">
      <c r="A55" s="23"/>
    </row>
    <row r="56" spans="1:15">
      <c r="A56" s="23"/>
    </row>
    <row r="57" spans="1:15">
      <c r="A57" s="23"/>
      <c r="F57" s="28"/>
      <c r="G57" s="29"/>
      <c r="H57" s="29"/>
    </row>
    <row r="60" spans="1:15">
      <c r="A60" s="8"/>
    </row>
    <row r="61" spans="1:15">
      <c r="A61" s="8"/>
    </row>
    <row r="62" spans="1:15">
      <c r="A62" s="8"/>
    </row>
    <row r="63" spans="1:15">
      <c r="A63" s="8"/>
    </row>
    <row r="64" spans="1:15">
      <c r="A64" s="8"/>
    </row>
    <row r="65" spans="1:1">
      <c r="A65" s="8"/>
    </row>
    <row r="66" spans="1:1">
      <c r="A66" s="8"/>
    </row>
  </sheetData>
  <mergeCells count="7">
    <mergeCell ref="A4:A6"/>
    <mergeCell ref="B4:AD4"/>
    <mergeCell ref="A1:AD1"/>
    <mergeCell ref="A2:AD2"/>
    <mergeCell ref="N46:N47"/>
    <mergeCell ref="O46:O47"/>
    <mergeCell ref="M45:O45"/>
  </mergeCells>
  <phoneticPr fontId="17" type="noConversion"/>
  <printOptions horizontalCentered="1"/>
  <pageMargins left="0.86614173228346458" right="0.39370078740157483" top="0.39370078740157483" bottom="0.39370078740157483" header="0.31496062992125984" footer="0.31496062992125984"/>
  <pageSetup paperSize="5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PREMISAS</vt:lpstr>
      <vt:lpstr>CUADRO DE ASIGNACIÓN</vt:lpstr>
      <vt:lpstr>PROPUESTA DE PAUTA PUE (18 min)</vt:lpstr>
      <vt:lpstr>'CUADRO DE ASIGNACIÓN'!Área_de_impresión</vt:lpstr>
      <vt:lpstr>PREMISAS!Área_de_impresión</vt:lpstr>
      <vt:lpstr>'PROPUESTA DE PAUTA PUE (18 min)'!Títulos_a_imprimir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NOEMY REZA HERNÁNDEZ</dc:creator>
  <cp:lastModifiedBy>Bernardo García</cp:lastModifiedBy>
  <cp:lastPrinted>2011-05-17T14:42:31Z</cp:lastPrinted>
  <dcterms:created xsi:type="dcterms:W3CDTF">2009-03-16T19:55:43Z</dcterms:created>
  <dcterms:modified xsi:type="dcterms:W3CDTF">2011-05-18T04:34:29Z</dcterms:modified>
</cp:coreProperties>
</file>