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9180" activeTab="1"/>
  </bookViews>
  <sheets>
    <sheet name="PREMISAS 01" sheetId="1" r:id="rId1"/>
    <sheet name="CONTEOS 30-70" sheetId="2" r:id="rId2"/>
    <sheet name="PROPUESTA DE PAUTA  " sheetId="4" r:id="rId3"/>
    <sheet name="PROPUESTA HORARIO RADIO" sheetId="7" r:id="rId4"/>
  </sheets>
  <definedNames>
    <definedName name="_xlnm._FilterDatabase" localSheetId="2" hidden="1">'PROPUESTA DE PAUTA  '!$B$8:$M$44</definedName>
    <definedName name="_xlnm._FilterDatabase" localSheetId="3" hidden="1">'PROPUESTA HORARIO RADIO'!$E$18:$T$114</definedName>
    <definedName name="_xlnm.Print_Area" localSheetId="2">'PROPUESTA DE PAUTA  '!$A$1:$M$71</definedName>
    <definedName name="_xlnm.Print_Area" localSheetId="3">'PROPUESTA HORARIO RADIO'!$A$1:$T$121</definedName>
    <definedName name="Print_Area" localSheetId="1">'CONTEOS 30-70'!$A$1:$H$16</definedName>
    <definedName name="Print_Area" localSheetId="0">'PREMISAS 01'!$A$2:$G$28</definedName>
    <definedName name="Print_Area" localSheetId="2">'PROPUESTA DE PAUTA  '!$A$3:$M$68</definedName>
    <definedName name="Print_Area" localSheetId="3">'PROPUESTA HORARIO RADIO'!$A$3:$T$114</definedName>
    <definedName name="Print_Titles" localSheetId="2">'PROPUESTA DE PAUTA  '!$A:$A,'PROPUESTA DE PAUTA  '!$1:$6</definedName>
    <definedName name="Print_Titles" localSheetId="3">'PROPUESTA HORARIO RADIO'!$A:$D</definedName>
  </definedNames>
  <calcPr calcId="125725"/>
</workbook>
</file>

<file path=xl/calcChain.xml><?xml version="1.0" encoding="utf-8"?>
<calcChain xmlns="http://schemas.openxmlformats.org/spreadsheetml/2006/main">
  <c r="B3" i="2"/>
  <c r="A6" i="7"/>
  <c r="A5"/>
  <c r="J53" i="4"/>
  <c r="C61"/>
  <c r="F23" i="1"/>
  <c r="F22"/>
  <c r="D11" i="2" s="1"/>
  <c r="F21" i="1"/>
  <c r="D10" i="2" s="1"/>
  <c r="F20" i="1"/>
  <c r="D9" i="2" s="1"/>
  <c r="F19" i="1"/>
  <c r="D8" i="2" s="1"/>
  <c r="F18" i="1"/>
  <c r="D7" i="2" s="1"/>
  <c r="F17" i="1"/>
  <c r="D6" i="2" s="1"/>
  <c r="F17" i="7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E66" i="4"/>
  <c r="D66"/>
  <c r="C66"/>
  <c r="B66"/>
  <c r="E64"/>
  <c r="D64"/>
  <c r="D63"/>
  <c r="E62"/>
  <c r="D62"/>
  <c r="C62"/>
  <c r="D61"/>
  <c r="D60"/>
  <c r="C60"/>
  <c r="E59"/>
  <c r="D59"/>
  <c r="E58"/>
  <c r="D58"/>
  <c r="C58"/>
  <c r="B64"/>
  <c r="B63"/>
  <c r="B62"/>
  <c r="B61"/>
  <c r="B60"/>
  <c r="B59"/>
  <c r="B58"/>
  <c r="C55"/>
  <c r="D12" i="2"/>
  <c r="E23" i="1"/>
  <c r="F53" i="4"/>
  <c r="E10" i="7"/>
  <c r="D6" i="1"/>
  <c r="F48" i="4"/>
  <c r="F51"/>
  <c r="F52"/>
  <c r="F50"/>
  <c r="F49"/>
  <c r="F47"/>
  <c r="A3"/>
  <c r="C8"/>
  <c r="D8" s="1"/>
  <c r="E8" s="1"/>
  <c r="F8" s="1"/>
  <c r="G8" s="1"/>
  <c r="H8" s="1"/>
  <c r="I8" s="1"/>
  <c r="J8" s="1"/>
  <c r="K8" s="1"/>
  <c r="L8" s="1"/>
  <c r="M8" s="1"/>
  <c r="C7"/>
  <c r="D7" s="1"/>
  <c r="E7" s="1"/>
  <c r="F7" s="1"/>
  <c r="G7" s="1"/>
  <c r="H7" s="1"/>
  <c r="I7" s="1"/>
  <c r="J7" s="1"/>
  <c r="K7" s="1"/>
  <c r="L7" s="1"/>
  <c r="M7" s="1"/>
  <c r="E15" i="1"/>
  <c r="E22"/>
  <c r="E21"/>
  <c r="E20"/>
  <c r="E19"/>
  <c r="E18"/>
  <c r="E17"/>
  <c r="C25"/>
  <c r="F8"/>
  <c r="F11"/>
  <c r="E11"/>
  <c r="G8"/>
  <c r="C10" i="2" s="1"/>
  <c r="B9"/>
  <c r="L62" i="4"/>
  <c r="L58"/>
  <c r="J58"/>
  <c r="J62"/>
  <c r="H66"/>
  <c r="H61"/>
  <c r="H60"/>
  <c r="F63"/>
  <c r="F58"/>
  <c r="F66"/>
  <c r="F64"/>
  <c r="F62"/>
  <c r="F59"/>
  <c r="F61"/>
  <c r="F60"/>
  <c r="M60"/>
  <c r="M61"/>
  <c r="K61"/>
  <c r="M66"/>
  <c r="K66"/>
  <c r="K62"/>
  <c r="K63"/>
  <c r="I60"/>
  <c r="I64"/>
  <c r="I61"/>
  <c r="I58"/>
  <c r="G61"/>
  <c r="G63"/>
  <c r="G58"/>
  <c r="G60"/>
  <c r="G66"/>
  <c r="G64"/>
  <c r="G62"/>
  <c r="G59"/>
  <c r="E63"/>
  <c r="E61"/>
  <c r="J47"/>
  <c r="E60"/>
  <c r="J51"/>
  <c r="J49"/>
  <c r="C59"/>
  <c r="C63"/>
  <c r="C64"/>
  <c r="C68" s="1"/>
  <c r="J48"/>
  <c r="J50"/>
  <c r="B68"/>
  <c r="G11" i="1"/>
  <c r="B5" i="2"/>
  <c r="B4"/>
  <c r="B8"/>
  <c r="F12"/>
  <c r="B11"/>
  <c r="B12"/>
  <c r="E5"/>
  <c r="C12"/>
  <c r="C9"/>
  <c r="B10"/>
  <c r="C6"/>
  <c r="C7"/>
  <c r="C8"/>
  <c r="C11"/>
  <c r="B6"/>
  <c r="B7"/>
  <c r="E12"/>
  <c r="F68" i="4"/>
  <c r="M58"/>
  <c r="M64"/>
  <c r="H58"/>
  <c r="H62"/>
  <c r="J61"/>
  <c r="J66"/>
  <c r="L60"/>
  <c r="L61"/>
  <c r="L66"/>
  <c r="G68"/>
  <c r="I63"/>
  <c r="I66"/>
  <c r="K59"/>
  <c r="K60"/>
  <c r="M62"/>
  <c r="M59"/>
  <c r="J52"/>
  <c r="H59"/>
  <c r="J60"/>
  <c r="J64"/>
  <c r="J63"/>
  <c r="L63"/>
  <c r="L64"/>
  <c r="I59"/>
  <c r="I62"/>
  <c r="K64"/>
  <c r="K58"/>
  <c r="M63"/>
  <c r="M47"/>
  <c r="H63"/>
  <c r="H64"/>
  <c r="J59"/>
  <c r="L59"/>
  <c r="F54" l="1"/>
  <c r="D68"/>
  <c r="G12" i="2"/>
  <c r="L68" i="4"/>
  <c r="B13" i="2"/>
  <c r="E68" i="4"/>
  <c r="M68"/>
  <c r="J68"/>
  <c r="I68"/>
  <c r="J54"/>
  <c r="M54" s="1"/>
  <c r="K68"/>
  <c r="H68"/>
  <c r="C13" i="2"/>
  <c r="E9"/>
  <c r="G9" s="1"/>
  <c r="F9"/>
  <c r="E8"/>
  <c r="G8" s="1"/>
  <c r="F8"/>
  <c r="E7"/>
  <c r="G7" s="1"/>
  <c r="F7"/>
  <c r="E11"/>
  <c r="G11" s="1"/>
  <c r="F11"/>
  <c r="D13"/>
  <c r="E6"/>
  <c r="F6"/>
  <c r="F10"/>
  <c r="E10"/>
  <c r="G10" s="1"/>
  <c r="F25" i="1"/>
  <c r="F13" i="2" l="1"/>
  <c r="G6"/>
  <c r="G13" s="1"/>
  <c r="E13"/>
  <c r="H10" l="1"/>
  <c r="H6"/>
  <c r="H11"/>
  <c r="H9"/>
  <c r="H8"/>
  <c r="H7"/>
  <c r="H12"/>
  <c r="C48" i="4" l="1"/>
  <c r="I48" s="1"/>
  <c r="K48" s="1"/>
  <c r="G18" i="1"/>
  <c r="D48" i="4"/>
  <c r="E48" s="1"/>
  <c r="C47"/>
  <c r="I47" s="1"/>
  <c r="D47"/>
  <c r="E47" s="1"/>
  <c r="G17" i="1"/>
  <c r="H13" i="2"/>
  <c r="G23" i="1"/>
  <c r="C53" i="4"/>
  <c r="I53" s="1"/>
  <c r="K53" s="1"/>
  <c r="D53"/>
  <c r="E53" s="1"/>
  <c r="C52"/>
  <c r="I52" s="1"/>
  <c r="K52" s="1"/>
  <c r="G22" i="1"/>
  <c r="D52" i="4"/>
  <c r="E52" s="1"/>
  <c r="G19" i="1"/>
  <c r="D49" i="4"/>
  <c r="E49" s="1"/>
  <c r="C49"/>
  <c r="I49" s="1"/>
  <c r="K49" s="1"/>
  <c r="C51"/>
  <c r="I51" s="1"/>
  <c r="K51" s="1"/>
  <c r="G21" i="1"/>
  <c r="D51" i="4"/>
  <c r="E51" s="1"/>
  <c r="C50"/>
  <c r="I50" s="1"/>
  <c r="K50" s="1"/>
  <c r="G20" i="1"/>
  <c r="D50" i="4"/>
  <c r="E50" s="1"/>
  <c r="G25" i="1" l="1"/>
  <c r="G28" s="1"/>
  <c r="D16" i="2" s="1"/>
  <c r="K47" i="4"/>
  <c r="I54"/>
</calcChain>
</file>

<file path=xl/sharedStrings.xml><?xml version="1.0" encoding="utf-8"?>
<sst xmlns="http://schemas.openxmlformats.org/spreadsheetml/2006/main" count="2117" uniqueCount="100">
  <si>
    <t>ENTIDAD</t>
  </si>
  <si>
    <t>FASE</t>
  </si>
  <si>
    <t>DIAS</t>
  </si>
  <si>
    <t>MINUTOS</t>
  </si>
  <si>
    <t>PROMOCIONALES DIARIOS</t>
  </si>
  <si>
    <t>PROMOCIONALES PERIODO</t>
  </si>
  <si>
    <t>TOTAL</t>
  </si>
  <si>
    <t>PARTIDOS</t>
  </si>
  <si>
    <t>PORCENTAJE DE VOTACIÓN</t>
  </si>
  <si>
    <t>PAN</t>
  </si>
  <si>
    <t>PRI</t>
  </si>
  <si>
    <t>PRD</t>
  </si>
  <si>
    <t>PT</t>
  </si>
  <si>
    <t>PVEM</t>
  </si>
  <si>
    <t>CONV</t>
  </si>
  <si>
    <t>PNA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</si>
  <si>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</si>
  <si>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</si>
  <si>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</si>
  <si>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</si>
  <si>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</si>
  <si>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</si>
  <si>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</si>
  <si>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</si>
  <si>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</si>
  <si>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</si>
  <si>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</si>
  <si>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</si>
  <si>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</si>
  <si>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HORARIO</t>
  </si>
  <si>
    <t>PARTIDO</t>
  </si>
  <si>
    <t>CONTEO</t>
  </si>
  <si>
    <t>AUT</t>
  </si>
  <si>
    <t>07:00:00 a 07:59:59</t>
  </si>
  <si>
    <t>SPOT</t>
  </si>
  <si>
    <t>10:00:00 a 10:59:59</t>
  </si>
  <si>
    <t>11:00:00 a 11:59:59</t>
  </si>
  <si>
    <t>13:00:00 a 13:59:59</t>
  </si>
  <si>
    <t>14:00:00 a 14:59:59</t>
  </si>
  <si>
    <t>15:00:00 a 15:59:59</t>
  </si>
  <si>
    <t>16:00:00 a 16:59:59</t>
  </si>
  <si>
    <t>18:00:00 a 18:59:59</t>
  </si>
  <si>
    <t>20:00:00 a 20:59:59</t>
  </si>
  <si>
    <t>21:00:00 a 21:59:59</t>
  </si>
  <si>
    <t>22:00:00 a 22:59:59</t>
  </si>
  <si>
    <t>08:00:00 a 08:59:59</t>
  </si>
  <si>
    <t>06:00:00 a 06:59:59</t>
  </si>
  <si>
    <t>09:00:00 a 09:59:59</t>
  </si>
  <si>
    <t>12:00:00 a 12:59:59</t>
  </si>
  <si>
    <t>17:00:00 a 17:59:59</t>
  </si>
  <si>
    <t>19:00:00 a 19:59:59</t>
  </si>
  <si>
    <t>23:00:00 a 23:59:59</t>
  </si>
  <si>
    <t>PORCENTAJE MÍNIMO PARA CONSERVAR EL REGISTRO SEGÚN LEGISLACIÓN LOCAL</t>
  </si>
  <si>
    <t>%</t>
  </si>
  <si>
    <t xml:space="preserve">Cubren el % minimo </t>
  </si>
  <si>
    <t>Merma de promocionales para las autoridades electorales</t>
  </si>
  <si>
    <t>Merma de promocionales para las autoridades electorales:</t>
  </si>
  <si>
    <t>PAUTA</t>
  </si>
  <si>
    <t>DIARIO</t>
  </si>
  <si>
    <t>REDON.</t>
  </si>
  <si>
    <r>
      <rPr>
        <b/>
        <sz val="10"/>
        <color indexed="17"/>
        <rFont val="Arial"/>
        <family val="2"/>
      </rPr>
      <t>P</t>
    </r>
    <r>
      <rPr>
        <b/>
        <sz val="10"/>
        <color indexed="8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</si>
  <si>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DIFERENCIA</t>
  </si>
  <si>
    <t xml:space="preserve">PAUTA DE LOS TIEMPOS DEL ESTADO CORRESPONDIENTES A LOS PARTIDOS POLÍTICOS, INSTITUTO FEDERAL </t>
  </si>
  <si>
    <t>RADIO</t>
  </si>
  <si>
    <t>PERIODO:</t>
  </si>
  <si>
    <r>
      <rPr>
        <b/>
        <sz val="10"/>
        <color indexed="8"/>
        <rFont val="Arial"/>
        <family val="2"/>
      </rPr>
      <t>ENTIDAD:</t>
    </r>
    <r>
      <rPr>
        <sz val="10"/>
        <color indexed="8"/>
        <rFont val="Arial"/>
        <family val="2"/>
      </rPr>
      <t xml:space="preserve"> </t>
    </r>
  </si>
  <si>
    <t>001</t>
  </si>
  <si>
    <t>005</t>
  </si>
  <si>
    <t>LOCALIDAD:</t>
  </si>
  <si>
    <r>
      <rPr>
        <b/>
        <sz val="10"/>
        <color indexed="17"/>
        <rFont val="Arial"/>
        <family val="2"/>
      </rPr>
      <t>0</t>
    </r>
    <r>
      <rPr>
        <b/>
        <sz val="10"/>
        <color indexed="8"/>
        <rFont val="Arial"/>
        <family val="2"/>
      </rPr>
      <t>0</t>
    </r>
    <r>
      <rPr>
        <b/>
        <sz val="10"/>
        <color indexed="10"/>
        <rFont val="Arial"/>
        <family val="2"/>
      </rPr>
      <t>2</t>
    </r>
  </si>
  <si>
    <t>006</t>
  </si>
  <si>
    <t xml:space="preserve">EMISORA: </t>
  </si>
  <si>
    <t>003</t>
  </si>
  <si>
    <t>007</t>
  </si>
  <si>
    <r>
      <t>CANAL:</t>
    </r>
    <r>
      <rPr>
        <sz val="10"/>
        <color indexed="8"/>
        <rFont val="Arial"/>
        <family val="2"/>
      </rPr>
      <t xml:space="preserve"> </t>
    </r>
  </si>
  <si>
    <t>004</t>
  </si>
  <si>
    <t>MES</t>
  </si>
  <si>
    <t>DÍA Y FECHA</t>
  </si>
  <si>
    <t>ACTOR</t>
  </si>
  <si>
    <t>AUTORIDADES ELECTORALES</t>
  </si>
  <si>
    <t>AUTORIDAD LOCAL:</t>
  </si>
  <si>
    <t xml:space="preserve">IPEPAC - INSTITUTO DE PROCEDIMIENTOS ELECTORALES  Y PARTICIPACIÓN CIUDADANA DEL ESTADO DE YUCATAN </t>
  </si>
  <si>
    <t>PAY</t>
  </si>
  <si>
    <t>TOTAL SPOTS POR DÍA POR PARTIDO</t>
  </si>
  <si>
    <t>CAMPAÑA</t>
  </si>
  <si>
    <t>PROMOCIONALES CAMPAÑA</t>
  </si>
  <si>
    <t>YUCATÁN - MUNICIPIO DE MUXUPIP</t>
  </si>
  <si>
    <t>Del 25 de Septiembre al 06 de Octubre de 2010.</t>
  </si>
  <si>
    <t>Perdio su Registro no cuentan</t>
  </si>
  <si>
    <t>SEPTIEMBRE</t>
  </si>
  <si>
    <t>DEL 25 DE SEPTIEMBRE AL 10 DE OCTUBRE DE 2010</t>
  </si>
  <si>
    <r>
      <rPr>
        <b/>
        <sz val="11"/>
        <color indexed="17"/>
        <rFont val="Arial"/>
        <family val="2"/>
      </rPr>
      <t>P</t>
    </r>
    <r>
      <rPr>
        <b/>
        <sz val="11"/>
        <color indexed="8"/>
        <rFont val="Arial"/>
        <family val="2"/>
      </rPr>
      <t>R</t>
    </r>
    <r>
      <rPr>
        <b/>
        <sz val="11"/>
        <color indexed="10"/>
        <rFont val="Arial"/>
        <family val="2"/>
      </rPr>
      <t>I</t>
    </r>
  </si>
  <si>
    <t>OCTUBRE</t>
  </si>
  <si>
    <t xml:space="preserve">INSTITUTO DE PROCEDIMIENTOS ELECTORALES  Y PARTICIPACIÓN CIUDADANA DEL ESTADO DE YUCATAN </t>
  </si>
  <si>
    <t>RADIO Y TELEVISIÓN</t>
  </si>
  <si>
    <t>PROPUESTA DE PAUTA DE CAMPAÑA</t>
  </si>
  <si>
    <t>ANEXO B1</t>
  </si>
  <si>
    <t>ANEXO B2</t>
  </si>
  <si>
    <t>ANEXO B4</t>
  </si>
  <si>
    <t>ANEXO B3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</si>
</sst>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0.0"/>
    <numFmt numFmtId="166" formatCode="#,##0.00_ ;\-#,##0.00\ "/>
    <numFmt numFmtId="167" formatCode="#,##0.0000_ ;\-#,##0.0000\ "/>
    <numFmt numFmtId="168" formatCode="dd"/>
    <numFmt numFmtId="169" formatCode="ddd"/>
  </numFmts>
  <fonts count="43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Calibri"/>
      <family val="2"/>
    </font>
    <font>
      <b/>
      <sz val="8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color indexed="14"/>
      <name val="Arial"/>
      <family val="2"/>
    </font>
    <font>
      <b/>
      <sz val="12"/>
      <color indexed="8"/>
      <name val="Calibri"/>
      <family val="2"/>
    </font>
    <font>
      <b/>
      <sz val="10"/>
      <color indexed="10"/>
      <name val="Arial"/>
      <family val="2"/>
    </font>
    <font>
      <b/>
      <sz val="14"/>
      <color indexed="8"/>
      <name val="Calibri"/>
      <family val="2"/>
    </font>
    <font>
      <b/>
      <sz val="14"/>
      <color indexed="8"/>
      <name val="Arial Narrow"/>
      <family val="2"/>
    </font>
    <font>
      <b/>
      <sz val="10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b/>
      <sz val="11"/>
      <color indexed="10"/>
      <name val="Arial Narrow"/>
      <family val="2"/>
    </font>
    <font>
      <b/>
      <sz val="16"/>
      <color indexed="8"/>
      <name val="Arial"/>
      <family val="2"/>
    </font>
    <font>
      <b/>
      <sz val="11"/>
      <color indexed="14"/>
      <name val="Arial"/>
      <family val="2"/>
    </font>
    <font>
      <b/>
      <sz val="11"/>
      <color indexed="10"/>
      <name val="Arial"/>
      <family val="2"/>
    </font>
    <font>
      <b/>
      <sz val="11"/>
      <color indexed="17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6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15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9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19" fillId="0" borderId="0" xfId="0" applyFont="1"/>
    <xf numFmtId="0" fontId="20" fillId="0" borderId="1" xfId="0" applyFont="1" applyFill="1" applyBorder="1" applyAlignment="1">
      <alignment vertical="center"/>
    </xf>
    <xf numFmtId="165" fontId="3" fillId="0" borderId="0" xfId="0" applyNumberFormat="1" applyFont="1"/>
    <xf numFmtId="164" fontId="3" fillId="0" borderId="1" xfId="0" applyNumberFormat="1" applyFont="1" applyBorder="1" applyAlignment="1">
      <alignment horizontal="right" vertical="center" wrapText="1"/>
    </xf>
    <xf numFmtId="0" fontId="6" fillId="0" borderId="1" xfId="2" applyNumberFormat="1" applyFont="1" applyFill="1" applyBorder="1" applyAlignment="1" applyProtection="1">
      <alignment horizontal="center"/>
    </xf>
    <xf numFmtId="0" fontId="8" fillId="4" borderId="1" xfId="2" applyNumberFormat="1" applyFont="1" applyFill="1" applyBorder="1" applyAlignment="1" applyProtection="1">
      <alignment horizontal="center"/>
    </xf>
    <xf numFmtId="0" fontId="7" fillId="5" borderId="1" xfId="2" applyNumberFormat="1" applyFont="1" applyFill="1" applyBorder="1" applyAlignment="1" applyProtection="1">
      <alignment horizontal="center"/>
    </xf>
    <xf numFmtId="0" fontId="5" fillId="6" borderId="1" xfId="2" applyNumberFormat="1" applyFont="1" applyFill="1" applyBorder="1" applyAlignment="1" applyProtection="1">
      <alignment horizontal="center"/>
    </xf>
    <xf numFmtId="0" fontId="7" fillId="7" borderId="1" xfId="2" applyNumberFormat="1" applyFont="1" applyFill="1" applyBorder="1" applyAlignment="1" applyProtection="1">
      <alignment horizontal="center"/>
    </xf>
    <xf numFmtId="0" fontId="5" fillId="8" borderId="1" xfId="2" applyNumberFormat="1" applyFont="1" applyFill="1" applyBorder="1" applyAlignment="1" applyProtection="1">
      <alignment horizontal="center"/>
    </xf>
    <xf numFmtId="0" fontId="7" fillId="9" borderId="1" xfId="2" applyNumberFormat="1" applyFont="1" applyFill="1" applyBorder="1" applyAlignment="1" applyProtection="1">
      <alignment horizontal="center"/>
    </xf>
    <xf numFmtId="0" fontId="0" fillId="0" borderId="1" xfId="0" applyBorder="1"/>
    <xf numFmtId="0" fontId="21" fillId="0" borderId="0" xfId="0" applyFont="1"/>
    <xf numFmtId="0" fontId="0" fillId="0" borderId="0" xfId="0" applyNumberFormat="1"/>
    <xf numFmtId="2" fontId="6" fillId="0" borderId="0" xfId="2" applyNumberFormat="1" applyFont="1" applyFill="1" applyBorder="1" applyAlignment="1" applyProtection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23" fillId="2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/>
    </xf>
    <xf numFmtId="0" fontId="2" fillId="0" borderId="0" xfId="2"/>
    <xf numFmtId="0" fontId="21" fillId="0" borderId="0" xfId="0" applyFont="1" applyAlignment="1">
      <alignment horizontal="center"/>
    </xf>
    <xf numFmtId="164" fontId="5" fillId="6" borderId="1" xfId="2" applyNumberFormat="1" applyFont="1" applyFill="1" applyBorder="1" applyAlignment="1" applyProtection="1">
      <alignment horizontal="center"/>
    </xf>
    <xf numFmtId="164" fontId="6" fillId="0" borderId="1" xfId="2" applyNumberFormat="1" applyFont="1" applyFill="1" applyBorder="1" applyAlignment="1" applyProtection="1">
      <alignment horizontal="center"/>
    </xf>
    <xf numFmtId="164" fontId="7" fillId="7" borderId="1" xfId="2" applyNumberFormat="1" applyFont="1" applyFill="1" applyBorder="1" applyAlignment="1" applyProtection="1">
      <alignment horizontal="center"/>
    </xf>
    <xf numFmtId="164" fontId="8" fillId="4" borderId="1" xfId="2" applyNumberFormat="1" applyFont="1" applyFill="1" applyBorder="1" applyAlignment="1" applyProtection="1">
      <alignment horizontal="center"/>
    </xf>
    <xf numFmtId="164" fontId="5" fillId="8" borderId="1" xfId="2" applyNumberFormat="1" applyFont="1" applyFill="1" applyBorder="1" applyAlignment="1" applyProtection="1">
      <alignment horizontal="center"/>
    </xf>
    <xf numFmtId="164" fontId="7" fillId="9" borderId="1" xfId="2" applyNumberFormat="1" applyFont="1" applyFill="1" applyBorder="1" applyAlignment="1" applyProtection="1">
      <alignment horizontal="center"/>
    </xf>
    <xf numFmtId="164" fontId="7" fillId="5" borderId="1" xfId="2" applyNumberFormat="1" applyFont="1" applyFill="1" applyBorder="1" applyAlignment="1" applyProtection="1">
      <alignment horizontal="center"/>
    </xf>
    <xf numFmtId="1" fontId="5" fillId="6" borderId="1" xfId="2" applyNumberFormat="1" applyFont="1" applyFill="1" applyBorder="1" applyAlignment="1" applyProtection="1">
      <alignment horizontal="center"/>
    </xf>
    <xf numFmtId="1" fontId="6" fillId="0" borderId="1" xfId="2" applyNumberFormat="1" applyFont="1" applyFill="1" applyBorder="1" applyAlignment="1" applyProtection="1">
      <alignment horizontal="center"/>
    </xf>
    <xf numFmtId="1" fontId="7" fillId="7" borderId="1" xfId="2" applyNumberFormat="1" applyFont="1" applyFill="1" applyBorder="1" applyAlignment="1" applyProtection="1">
      <alignment horizontal="center"/>
    </xf>
    <xf numFmtId="1" fontId="8" fillId="4" borderId="1" xfId="2" applyNumberFormat="1" applyFont="1" applyFill="1" applyBorder="1" applyAlignment="1" applyProtection="1">
      <alignment horizontal="center"/>
    </xf>
    <xf numFmtId="1" fontId="5" fillId="8" borderId="1" xfId="2" applyNumberFormat="1" applyFont="1" applyFill="1" applyBorder="1" applyAlignment="1" applyProtection="1">
      <alignment horizontal="center"/>
    </xf>
    <xf numFmtId="1" fontId="7" fillId="9" borderId="1" xfId="2" applyNumberFormat="1" applyFont="1" applyFill="1" applyBorder="1" applyAlignment="1" applyProtection="1">
      <alignment horizontal="center"/>
    </xf>
    <xf numFmtId="1" fontId="7" fillId="5" borderId="1" xfId="2" applyNumberFormat="1" applyFont="1" applyFill="1" applyBorder="1" applyAlignment="1" applyProtection="1">
      <alignment horizontal="center"/>
    </xf>
    <xf numFmtId="168" fontId="2" fillId="11" borderId="1" xfId="2" applyNumberFormat="1" applyFill="1" applyBorder="1" applyAlignment="1">
      <alignment horizontal="center"/>
    </xf>
    <xf numFmtId="169" fontId="2" fillId="3" borderId="1" xfId="2" applyNumberForma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vertical="center"/>
    </xf>
    <xf numFmtId="0" fontId="24" fillId="0" borderId="0" xfId="0" applyFont="1"/>
    <xf numFmtId="0" fontId="25" fillId="12" borderId="1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/>
    </xf>
    <xf numFmtId="0" fontId="5" fillId="6" borderId="1" xfId="0" quotePrefix="1" applyNumberFormat="1" applyFont="1" applyFill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/>
    <xf numFmtId="0" fontId="5" fillId="8" borderId="2" xfId="0" quotePrefix="1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 applyFill="1" applyAlignment="1">
      <alignment vertical="center"/>
    </xf>
    <xf numFmtId="0" fontId="27" fillId="0" borderId="1" xfId="0" quotePrefix="1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/>
    <xf numFmtId="0" fontId="7" fillId="9" borderId="1" xfId="0" quotePrefix="1" applyNumberFormat="1" applyFont="1" applyFill="1" applyBorder="1" applyAlignment="1" applyProtection="1">
      <alignment horizontal="center"/>
    </xf>
    <xf numFmtId="0" fontId="7" fillId="7" borderId="1" xfId="2" quotePrefix="1" applyNumberFormat="1" applyFont="1" applyFill="1" applyBorder="1" applyAlignment="1" applyProtection="1">
      <alignment horizontal="center"/>
    </xf>
    <xf numFmtId="0" fontId="8" fillId="4" borderId="1" xfId="0" quotePrefix="1" applyNumberFormat="1" applyFont="1" applyFill="1" applyBorder="1" applyAlignment="1" applyProtection="1">
      <alignment horizontal="center"/>
    </xf>
    <xf numFmtId="0" fontId="7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5" borderId="1" xfId="2" quotePrefix="1" applyNumberFormat="1" applyFont="1" applyFill="1" applyBorder="1" applyAlignment="1" applyProtection="1">
      <alignment horizontal="center"/>
    </xf>
    <xf numFmtId="0" fontId="1" fillId="2" borderId="3" xfId="0" applyFont="1" applyFill="1" applyBorder="1" applyAlignment="1">
      <alignment vertical="center" wrapText="1"/>
    </xf>
    <xf numFmtId="0" fontId="19" fillId="0" borderId="1" xfId="0" applyFont="1" applyBorder="1"/>
    <xf numFmtId="169" fontId="17" fillId="3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18" fillId="13" borderId="1" xfId="0" applyNumberFormat="1" applyFont="1" applyFill="1" applyBorder="1" applyAlignment="1" applyProtection="1">
      <alignment horizontal="center"/>
    </xf>
    <xf numFmtId="0" fontId="35" fillId="12" borderId="1" xfId="0" applyNumberFormat="1" applyFont="1" applyFill="1" applyBorder="1" applyAlignment="1" applyProtection="1">
      <alignment horizontal="center" vertical="center"/>
    </xf>
    <xf numFmtId="0" fontId="36" fillId="0" borderId="1" xfId="2" applyNumberFormat="1" applyFont="1" applyFill="1" applyBorder="1" applyAlignment="1" applyProtection="1">
      <alignment horizontal="center"/>
    </xf>
    <xf numFmtId="0" fontId="38" fillId="6" borderId="1" xfId="2" applyNumberFormat="1" applyFont="1" applyFill="1" applyBorder="1" applyAlignment="1" applyProtection="1">
      <alignment horizontal="center"/>
    </xf>
    <xf numFmtId="0" fontId="39" fillId="7" borderId="1" xfId="2" applyNumberFormat="1" applyFont="1" applyFill="1" applyBorder="1" applyAlignment="1" applyProtection="1">
      <alignment horizontal="center"/>
    </xf>
    <xf numFmtId="0" fontId="38" fillId="8" borderId="1" xfId="2" applyNumberFormat="1" applyFont="1" applyFill="1" applyBorder="1" applyAlignment="1" applyProtection="1">
      <alignment horizontal="center"/>
    </xf>
    <xf numFmtId="0" fontId="39" fillId="5" borderId="1" xfId="2" applyNumberFormat="1" applyFont="1" applyFill="1" applyBorder="1" applyAlignment="1" applyProtection="1">
      <alignment horizontal="center"/>
    </xf>
    <xf numFmtId="0" fontId="39" fillId="9" borderId="1" xfId="2" applyNumberFormat="1" applyFont="1" applyFill="1" applyBorder="1" applyAlignment="1" applyProtection="1">
      <alignment horizontal="center"/>
    </xf>
    <xf numFmtId="0" fontId="40" fillId="4" borderId="1" xfId="2" applyNumberFormat="1" applyFont="1" applyFill="1" applyBorder="1" applyAlignment="1" applyProtection="1">
      <alignment horizontal="center"/>
    </xf>
    <xf numFmtId="0" fontId="25" fillId="12" borderId="4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19" fillId="3" borderId="1" xfId="0" applyFont="1" applyFill="1" applyBorder="1" applyAlignment="1">
      <alignment vertical="top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justify" vertical="center" wrapText="1"/>
    </xf>
    <xf numFmtId="0" fontId="28" fillId="2" borderId="1" xfId="0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/>
    <xf numFmtId="0" fontId="1" fillId="3" borderId="1" xfId="0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/>
    </xf>
    <xf numFmtId="0" fontId="2" fillId="1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16" fillId="0" borderId="0" xfId="0" applyFont="1" applyAlignment="1">
      <alignment horizontal="center" wrapText="1"/>
    </xf>
    <xf numFmtId="0" fontId="7" fillId="3" borderId="7" xfId="2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19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42" fillId="14" borderId="2" xfId="0" applyFont="1" applyFill="1" applyBorder="1" applyAlignment="1">
      <alignment horizontal="center"/>
    </xf>
    <xf numFmtId="0" fontId="42" fillId="14" borderId="8" xfId="0" applyFont="1" applyFill="1" applyBorder="1" applyAlignment="1">
      <alignment horizontal="center"/>
    </xf>
    <xf numFmtId="167" fontId="3" fillId="0" borderId="1" xfId="0" applyNumberFormat="1" applyFont="1" applyBorder="1" applyAlignment="1">
      <alignment horizontal="right" vertical="center" wrapText="1"/>
    </xf>
    <xf numFmtId="167" fontId="22" fillId="0" borderId="2" xfId="0" applyNumberFormat="1" applyFont="1" applyFill="1" applyBorder="1" applyAlignment="1"/>
    <xf numFmtId="167" fontId="22" fillId="0" borderId="8" xfId="0" applyNumberFormat="1" applyFont="1" applyFill="1" applyBorder="1" applyAlignment="1"/>
    <xf numFmtId="0" fontId="18" fillId="10" borderId="1" xfId="0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right"/>
    </xf>
    <xf numFmtId="167" fontId="22" fillId="0" borderId="8" xfId="0" applyNumberFormat="1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8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542925</xdr:colOff>
      <xdr:row>2</xdr:row>
      <xdr:rowOff>0</xdr:rowOff>
    </xdr:from>
    <xdr:to>
      <xdr:col>3</xdr:col>
      <xdr:colOff>9525</xdr:colOff>
      <xdr:row>3</xdr:row>
      <xdr:rowOff>19050</xdr:rowOff>
    </xdr:to>
    <xdr:pic>
      <xdr:nvPicPr>
        <xdr:cNvPr id="4107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85900" y="409575"/>
          <a:ext cx="5048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533400</xdr:colOff>
      <xdr:row>2</xdr:row>
      <xdr:rowOff>0</xdr:rowOff>
    </xdr:from>
    <xdr:to>
      <xdr:col>3</xdr:col>
      <xdr:colOff>0</xdr:colOff>
      <xdr:row>3</xdr:row>
      <xdr:rowOff>9525</xdr:rowOff>
    </xdr:to>
    <xdr:pic>
      <xdr:nvPicPr>
        <xdr:cNvPr id="4108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6375" y="409575"/>
          <a:ext cx="5048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2</xdr:row>
      <xdr:rowOff>47625</xdr:rowOff>
    </xdr:from>
    <xdr:to>
      <xdr:col>0</xdr:col>
      <xdr:colOff>1190625</xdr:colOff>
      <xdr:row>2</xdr:row>
      <xdr:rowOff>666750</xdr:rowOff>
    </xdr:to>
    <xdr:pic>
      <xdr:nvPicPr>
        <xdr:cNvPr id="5125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523875"/>
          <a:ext cx="7715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="90" zoomScaleNormal="90" zoomScaleSheetLayoutView="90" workbookViewId="0">
      <selection activeCell="G2" sqref="G2"/>
    </sheetView>
  </sheetViews>
  <sheetFormatPr baseColWidth="10" defaultColWidth="11.42578125" defaultRowHeight="15"/>
  <cols>
    <col min="1" max="1" width="3.140625" style="5" customWidth="1"/>
    <col min="2" max="2" width="11" bestFit="1" customWidth="1"/>
    <col min="3" max="3" width="15.5703125" customWidth="1"/>
    <col min="4" max="4" width="6.42578125" customWidth="1"/>
    <col min="5" max="7" width="20.140625" customWidth="1"/>
    <col min="8" max="8" width="0.28515625" customWidth="1"/>
  </cols>
  <sheetData>
    <row r="2" spans="2:8" ht="17.25" customHeight="1">
      <c r="C2" s="99"/>
      <c r="D2" s="99"/>
      <c r="E2" s="99"/>
      <c r="F2" s="99"/>
      <c r="G2" s="112" t="s">
        <v>96</v>
      </c>
      <c r="H2" s="99"/>
    </row>
    <row r="3" spans="2:8" ht="31.5" customHeight="1">
      <c r="B3" s="116" t="s">
        <v>80</v>
      </c>
      <c r="C3" s="116"/>
      <c r="D3" s="117" t="s">
        <v>81</v>
      </c>
      <c r="E3" s="118"/>
      <c r="F3" s="118"/>
      <c r="G3" s="119"/>
    </row>
    <row r="4" spans="2:8" ht="16.5">
      <c r="B4" s="73" t="s">
        <v>0</v>
      </c>
      <c r="C4" s="128" t="s">
        <v>86</v>
      </c>
      <c r="D4" s="129"/>
      <c r="E4" s="129"/>
      <c r="F4" s="130" t="s">
        <v>87</v>
      </c>
      <c r="G4" s="130"/>
    </row>
    <row r="6" spans="2:8" ht="14.45" customHeight="1">
      <c r="B6" s="115" t="s">
        <v>1</v>
      </c>
      <c r="C6" s="121"/>
      <c r="D6" s="122" t="str">
        <f>B8</f>
        <v>CAMPAÑA</v>
      </c>
      <c r="E6" s="122"/>
      <c r="F6" s="122"/>
      <c r="G6" s="122"/>
    </row>
    <row r="7" spans="2:8" ht="30">
      <c r="B7" s="115"/>
      <c r="C7" s="121"/>
      <c r="D7" s="2" t="s">
        <v>2</v>
      </c>
      <c r="E7" s="2" t="s">
        <v>3</v>
      </c>
      <c r="F7" s="2" t="s">
        <v>4</v>
      </c>
      <c r="G7" s="2" t="s">
        <v>5</v>
      </c>
    </row>
    <row r="8" spans="2:8">
      <c r="B8" s="123" t="s">
        <v>84</v>
      </c>
      <c r="C8" s="123"/>
      <c r="D8" s="76">
        <v>12</v>
      </c>
      <c r="E8" s="76">
        <v>18</v>
      </c>
      <c r="F8" s="11">
        <f>E8*2</f>
        <v>36</v>
      </c>
      <c r="G8" s="11">
        <f>D8*F8</f>
        <v>432</v>
      </c>
    </row>
    <row r="9" spans="2:8">
      <c r="B9" s="124"/>
      <c r="C9" s="124"/>
      <c r="D9" s="9"/>
      <c r="E9" s="10"/>
      <c r="F9" s="9"/>
      <c r="G9" s="9"/>
    </row>
    <row r="10" spans="2:8">
      <c r="B10" s="124"/>
      <c r="C10" s="124"/>
      <c r="D10" s="9"/>
      <c r="E10" s="9"/>
      <c r="F10" s="9"/>
      <c r="G10" s="9"/>
    </row>
    <row r="11" spans="2:8">
      <c r="B11" s="125" t="s">
        <v>6</v>
      </c>
      <c r="C11" s="126"/>
      <c r="D11" s="127"/>
      <c r="E11" s="11">
        <f>SUM(E8:E10)</f>
        <v>18</v>
      </c>
      <c r="F11" s="11">
        <f>SUM(F8:F10)</f>
        <v>36</v>
      </c>
      <c r="G11" s="11">
        <f>SUM(G8:G10)</f>
        <v>432</v>
      </c>
    </row>
    <row r="13" spans="2:8">
      <c r="B13" s="120" t="s">
        <v>52</v>
      </c>
      <c r="C13" s="120"/>
      <c r="D13" s="120"/>
      <c r="E13" s="120"/>
      <c r="F13" s="120"/>
      <c r="G13" s="77">
        <v>1.5</v>
      </c>
    </row>
    <row r="15" spans="2:8" ht="50.25" customHeight="1">
      <c r="B15" s="139" t="s">
        <v>7</v>
      </c>
      <c r="C15" s="115" t="s">
        <v>8</v>
      </c>
      <c r="D15" s="115"/>
      <c r="E15" s="115" t="str">
        <f>"PORCENTAJE CORRESPONDIENTE AL 70% SOLO PARTIDOS CON VOTACIÓN MAYOR O IGUAL AL "  &amp; G13 &amp; "%"</f>
        <v>PORCENTAJE CORRESPONDIENTE AL 70% SOLO PARTIDOS CON VOTACIÓN MAYOR O IGUAL AL 1.5%</v>
      </c>
      <c r="F15" s="115"/>
      <c r="G15" s="115" t="s">
        <v>85</v>
      </c>
    </row>
    <row r="16" spans="2:8" ht="12.75" customHeight="1">
      <c r="B16" s="139"/>
      <c r="C16" s="115"/>
      <c r="D16" s="115"/>
      <c r="E16" s="32" t="s">
        <v>54</v>
      </c>
      <c r="F16" s="2" t="s">
        <v>53</v>
      </c>
      <c r="G16" s="115"/>
    </row>
    <row r="17" spans="2:7">
      <c r="B17" s="3" t="s">
        <v>9</v>
      </c>
      <c r="C17" s="134">
        <v>44.446217972204799</v>
      </c>
      <c r="D17" s="135"/>
      <c r="E17" s="30" t="str">
        <f>IF(C17&gt;=$G$13,"Sí","No")</f>
        <v>Sí</v>
      </c>
      <c r="F17" s="17">
        <f>IF(C17&gt;=G13,(C17*100)/SUMIF(C17:D23,CONCATENATE("&gt;=",G13)),0)</f>
        <v>46.518412114328044</v>
      </c>
      <c r="G17" s="29">
        <f>'CONTEOS 30-70'!H6</f>
        <v>159</v>
      </c>
    </row>
    <row r="18" spans="2:7">
      <c r="B18" s="3" t="s">
        <v>10</v>
      </c>
      <c r="C18" s="134">
        <v>40.436009707646001</v>
      </c>
      <c r="D18" s="135"/>
      <c r="E18" s="30" t="str">
        <f t="shared" ref="E18:E23" si="0">IF(C18&gt;=$G$13,"Sí","No")</f>
        <v>Sí</v>
      </c>
      <c r="F18" s="17">
        <f>IF(C18&gt;=G13,(C18*100)/SUMIF(C17:D23,CONCATENATE("&gt;=",G13)),0)</f>
        <v>42.321237883852653</v>
      </c>
      <c r="G18" s="29">
        <f>'CONTEOS 30-70'!H7</f>
        <v>146</v>
      </c>
    </row>
    <row r="19" spans="2:7">
      <c r="B19" s="3" t="s">
        <v>11</v>
      </c>
      <c r="C19" s="134">
        <v>3.9148609937156702</v>
      </c>
      <c r="D19" s="135"/>
      <c r="E19" s="30" t="str">
        <f t="shared" si="0"/>
        <v>Sí</v>
      </c>
      <c r="F19" s="17">
        <f>IF(C19&gt;=G13,(C19*100)/SUMIF(C17:D23,CONCATENATE("&gt;=",G13)),0)</f>
        <v>4.0973816307578961</v>
      </c>
      <c r="G19" s="29">
        <f>'CONTEOS 30-70'!H8</f>
        <v>31</v>
      </c>
    </row>
    <row r="20" spans="2:7">
      <c r="B20" s="3" t="s">
        <v>12</v>
      </c>
      <c r="C20" s="134">
        <v>1.8360849213460599</v>
      </c>
      <c r="D20" s="135"/>
      <c r="E20" s="30" t="str">
        <f t="shared" si="0"/>
        <v>Sí</v>
      </c>
      <c r="F20" s="17">
        <f>IF(C20&gt;=G13,(C20*100)/SUMIF(C17:D23,CONCATENATE("&gt;=",G13)),0)</f>
        <v>1.9216878048317478</v>
      </c>
      <c r="G20" s="29">
        <f>'CONTEOS 30-70'!H9</f>
        <v>24</v>
      </c>
    </row>
    <row r="21" spans="2:7">
      <c r="B21" s="3" t="s">
        <v>13</v>
      </c>
      <c r="C21" s="134">
        <v>3.07617382345579</v>
      </c>
      <c r="D21" s="135"/>
      <c r="E21" s="30" t="str">
        <f t="shared" si="0"/>
        <v>Sí</v>
      </c>
      <c r="F21" s="17">
        <f>IF(C21&gt;=G13,(C21*100)/SUMIF(C17:D23,CONCATENATE("&gt;=",G13)),0)</f>
        <v>3.2195927613979189</v>
      </c>
      <c r="G21" s="29">
        <f>'CONTEOS 30-70'!H10</f>
        <v>28</v>
      </c>
    </row>
    <row r="22" spans="2:7">
      <c r="B22" s="3" t="s">
        <v>14</v>
      </c>
      <c r="C22" s="134">
        <v>1.8360849213460599</v>
      </c>
      <c r="D22" s="135"/>
      <c r="E22" s="30" t="str">
        <f t="shared" si="0"/>
        <v>Sí</v>
      </c>
      <c r="F22" s="17">
        <f>IF(C22&gt;=G13,(C22*100)/SUMIF(C17:D23,CONCATENATE("&gt;=",G13)),0)</f>
        <v>1.9216878048317478</v>
      </c>
      <c r="G22" s="29">
        <f>'CONTEOS 30-70'!H11</f>
        <v>24</v>
      </c>
    </row>
    <row r="23" spans="2:7">
      <c r="B23" s="3" t="s">
        <v>15</v>
      </c>
      <c r="C23" s="134">
        <v>1.3783938368298001</v>
      </c>
      <c r="D23" s="135"/>
      <c r="E23" s="30" t="str">
        <f t="shared" si="0"/>
        <v>No</v>
      </c>
      <c r="F23" s="17">
        <f>IF(C23&gt;=G13,(C23*100)/SUMIF(C17:D23,CONCATENATE("&gt;=",G13)),0)</f>
        <v>0</v>
      </c>
      <c r="G23" s="29">
        <f>'CONTEOS 30-70'!H12</f>
        <v>19</v>
      </c>
    </row>
    <row r="24" spans="2:7">
      <c r="B24" s="3" t="s">
        <v>82</v>
      </c>
      <c r="C24" s="137">
        <v>3.07617382345579</v>
      </c>
      <c r="D24" s="138"/>
      <c r="E24" s="131" t="s">
        <v>88</v>
      </c>
      <c r="F24" s="132"/>
      <c r="G24" s="29"/>
    </row>
    <row r="25" spans="2:7">
      <c r="B25" s="1" t="s">
        <v>6</v>
      </c>
      <c r="C25" s="133">
        <f>SUM(C17:C24)</f>
        <v>99.999999999999957</v>
      </c>
      <c r="D25" s="133"/>
      <c r="E25" s="31"/>
      <c r="F25" s="17">
        <f>SUM(F17:F23)</f>
        <v>100.00000000000001</v>
      </c>
      <c r="G25" s="29">
        <f>SUM(G17:G24)</f>
        <v>431</v>
      </c>
    </row>
    <row r="26" spans="2:7">
      <c r="G26" s="4"/>
    </row>
    <row r="27" spans="2:7">
      <c r="G27" s="4"/>
    </row>
    <row r="28" spans="2:7">
      <c r="B28" s="136" t="s">
        <v>55</v>
      </c>
      <c r="C28" s="136"/>
      <c r="D28" s="136"/>
      <c r="E28" s="136"/>
      <c r="F28" s="136"/>
      <c r="G28" s="33">
        <f>G11-G25</f>
        <v>1</v>
      </c>
    </row>
  </sheetData>
  <dataConsolidate/>
  <mergeCells count="26">
    <mergeCell ref="E24:F24"/>
    <mergeCell ref="C25:D25"/>
    <mergeCell ref="C19:D19"/>
    <mergeCell ref="B28:F28"/>
    <mergeCell ref="B10:C10"/>
    <mergeCell ref="C22:D22"/>
    <mergeCell ref="C17:D17"/>
    <mergeCell ref="C18:D18"/>
    <mergeCell ref="C20:D20"/>
    <mergeCell ref="C21:D21"/>
    <mergeCell ref="C24:D24"/>
    <mergeCell ref="C23:D23"/>
    <mergeCell ref="B15:B16"/>
    <mergeCell ref="C15:D16"/>
    <mergeCell ref="G15:G16"/>
    <mergeCell ref="B3:C3"/>
    <mergeCell ref="D3:G3"/>
    <mergeCell ref="B13:F13"/>
    <mergeCell ref="B6:C7"/>
    <mergeCell ref="D6:G6"/>
    <mergeCell ref="B8:C8"/>
    <mergeCell ref="B9:C9"/>
    <mergeCell ref="B11:D11"/>
    <mergeCell ref="E15:F15"/>
    <mergeCell ref="C4:E4"/>
    <mergeCell ref="F4:G4"/>
  </mergeCells>
  <phoneticPr fontId="32" type="noConversion"/>
  <printOptions horizontalCentered="1"/>
  <pageMargins left="0.70866141732283472" right="0.70866141732283472" top="0.74803149606299213" bottom="0.74803149606299213" header="0.31496062992125984" footer="0.31496062992125984"/>
  <pageSetup scale="1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"/>
  <sheetViews>
    <sheetView tabSelected="1" zoomScale="80" zoomScaleNormal="80" workbookViewId="0">
      <selection activeCell="H2" sqref="H2"/>
    </sheetView>
  </sheetViews>
  <sheetFormatPr baseColWidth="10" defaultRowHeight="12.75"/>
  <cols>
    <col min="1" max="1" width="23" style="6" customWidth="1"/>
    <col min="2" max="4" width="20" style="6" customWidth="1"/>
    <col min="5" max="5" width="30.85546875" style="6" bestFit="1" customWidth="1"/>
    <col min="6" max="6" width="26.7109375" style="6" bestFit="1" customWidth="1"/>
    <col min="7" max="7" width="15.85546875" style="6" customWidth="1"/>
    <col min="8" max="8" width="16.42578125" style="6" customWidth="1"/>
    <col min="9" max="16384" width="11.42578125" style="6"/>
  </cols>
  <sheetData>
    <row r="1" spans="1:10" ht="18.75" customHeight="1">
      <c r="A1" s="140"/>
      <c r="B1" s="140"/>
      <c r="C1" s="140"/>
      <c r="D1" s="140"/>
      <c r="E1" s="140"/>
      <c r="F1" s="140"/>
      <c r="G1" s="140"/>
      <c r="H1" s="140"/>
    </row>
    <row r="2" spans="1:10" ht="18.75" customHeight="1">
      <c r="A2" s="78"/>
      <c r="B2" s="78"/>
      <c r="C2" s="78"/>
      <c r="D2" s="78"/>
      <c r="E2" s="78"/>
      <c r="F2" s="78"/>
      <c r="G2" s="78"/>
      <c r="H2" s="113" t="s">
        <v>97</v>
      </c>
    </row>
    <row r="3" spans="1:10" ht="54" customHeight="1">
      <c r="A3" s="90"/>
      <c r="B3" s="143" t="str">
        <f>CONCATENATE("CÁLCULO DE DISTRIBUCIÓN DE LOS MENSAJES DE ", 'PREMISAS 01'!B8, " PARA EL PROCESO ELECTORAL LOCAL EN EL ESTADO DE ",'PREMISAS 01'!C4)</f>
        <v>CÁLCULO DE DISTRIBUCIÓN DE LOS MENSAJES DE CAMPAÑA PARA EL PROCESO ELECTORAL LOCAL EN EL ESTADO DE YUCATÁN - MUNICIPIO DE MUXUPIP</v>
      </c>
      <c r="C3" s="144"/>
      <c r="D3" s="144"/>
      <c r="E3" s="144"/>
      <c r="F3" s="144"/>
      <c r="G3" s="144"/>
      <c r="H3" s="145"/>
    </row>
    <row r="4" spans="1:10" ht="32.450000000000003" customHeight="1">
      <c r="A4" s="141" t="s">
        <v>16</v>
      </c>
      <c r="B4" s="142" t="str">
        <f>CONCATENATE("DURACIÓN: ",'PREMISAS 01'!D8," DÍAS
TOTAL DE PROMOCIONALES DE 30 SEGUNDOS EN CADA ESTACIÓN DE RADIO O CANAL DE TELEVISIÓN:  ", ('PREMISAS 01'!G8), " PROMOCIONALES DE 30 SEGUNDOS")</f>
        <v>DURACIÓN: 12 DÍAS
TOTAL DE PROMOCIONALES DE 30 SEGUNDOS EN CADA ESTACIÓN DE RADIO O CANAL DE TELEVISIÓN:  432 PROMOCIONALES DE 30 SEGUNDOS</v>
      </c>
      <c r="C4" s="142"/>
      <c r="D4" s="142"/>
      <c r="E4" s="142"/>
      <c r="F4" s="142"/>
      <c r="G4" s="141" t="s">
        <v>17</v>
      </c>
      <c r="H4" s="141" t="s">
        <v>18</v>
      </c>
    </row>
    <row r="5" spans="1:10" ht="108.75" customHeight="1">
      <c r="A5" s="141"/>
      <c r="B5" s="7" t="str">
        <f>CONCATENATE(('PREMISAS 01'!G8)*0.3," promocionales (30%)
 Se distribuyen de manera igualitaria entre el número de partidos contendientes
(A)")</f>
        <v>129.6 promocionales (30%)
 Se distribuyen de manera igualitaria entre el número de partidos contendientes
(A)</v>
      </c>
      <c r="C5" s="7" t="s">
        <v>19</v>
      </c>
      <c r="D5" s="100" t="s">
        <v>20</v>
      </c>
      <c r="E5" s="7" t="str">
        <f>CONCATENATE(('PREMISAS 01'!G8)*0.7," promocionales 
(70% Distribución Proporcional)
% Fuerza Electoral de los partidos con Representación en el Congreso 
(C) ")</f>
        <v xml:space="preserve">302.4 promocionales 
(70% Distribución Proporcional)
% Fuerza Electoral de los partidos con Representación en el Congreso 
(C) </v>
      </c>
      <c r="F5" s="7" t="s">
        <v>21</v>
      </c>
      <c r="G5" s="141"/>
      <c r="H5" s="141"/>
      <c r="J5" s="16"/>
    </row>
    <row r="6" spans="1:10" ht="42.75" customHeight="1">
      <c r="A6" s="91" t="s">
        <v>22</v>
      </c>
      <c r="B6" s="92">
        <f>TRUNC(TRUNC(('PREMISAS 01'!G8)*0.3)/COUNTA(A6:A12))</f>
        <v>18</v>
      </c>
      <c r="C6" s="93">
        <f>TRUNC(('PREMISAS 01'!G8)*0.3)/COUNTA(A6:A12) - TRUNC(TRUNC(('PREMISAS 01'!G8)*0.3)/COUNTA(A6:A12))</f>
        <v>0.42857142857142705</v>
      </c>
      <c r="D6" s="93">
        <f>'PREMISAS 01'!F17</f>
        <v>46.518412114328044</v>
      </c>
      <c r="E6" s="92">
        <f>TRUNC((D6*TRUNC(('PREMISAS 01'!G8)*0.7))/100,0)</f>
        <v>140</v>
      </c>
      <c r="F6" s="94">
        <f>(((D6*TRUNC(('PREMISAS 01'!G8)*0.7))/100) - TRUNC((D6*TRUNC(('PREMISAS 01'!G8)*0.7))/100))</f>
        <v>0.48560458527069272</v>
      </c>
      <c r="G6" s="92">
        <f t="shared" ref="G6:G12" si="0">SUM(B6,E6)</f>
        <v>158</v>
      </c>
      <c r="H6" s="92">
        <f>IF((ROUND(C13,0)+ROUND(F13,0)+('PREMISAS 01'!G8-(TRUNC('PREMISAS 01'!G8*0.3)+TRUNC('PREMISAS 01'!G8*0.7))))&gt;=COUNTA(A6:A12),G6+1,G6)</f>
        <v>159</v>
      </c>
      <c r="J6" s="16"/>
    </row>
    <row r="7" spans="1:10" ht="42.75" customHeight="1">
      <c r="A7" s="91" t="s">
        <v>23</v>
      </c>
      <c r="B7" s="92">
        <f>TRUNC(TRUNC(('PREMISAS 01'!G8)*0.3)/COUNTA(A6:A12))</f>
        <v>18</v>
      </c>
      <c r="C7" s="93">
        <f>TRUNC(('PREMISAS 01'!G8)*0.3)/COUNTA(A6:A12) - TRUNC(TRUNC(('PREMISAS 01'!G8)*0.3)/COUNTA(A6:A12))</f>
        <v>0.42857142857142705</v>
      </c>
      <c r="D7" s="93">
        <f>'PREMISAS 01'!F18</f>
        <v>42.321237883852653</v>
      </c>
      <c r="E7" s="92">
        <f>TRUNC((D7*TRUNC(('PREMISAS 01'!G8)*0.7))/100,0)</f>
        <v>127</v>
      </c>
      <c r="F7" s="94">
        <f>(((D7*TRUNC(('PREMISAS 01'!G8)*0.7))/100) - TRUNC((D7*TRUNC(('PREMISAS 01'!G8)*0.7))/100))</f>
        <v>0.81013840923500879</v>
      </c>
      <c r="G7" s="92">
        <f t="shared" si="0"/>
        <v>145</v>
      </c>
      <c r="H7" s="92">
        <f>IF((ROUND(C13,0)+ROUND(F13,0)+('PREMISAS 01'!G8-(TRUNC('PREMISAS 01'!G8*0.3)+TRUNC('PREMISAS 01'!G8*0.7))))&gt;=COUNTA(A6:A12),G7+1,G7)</f>
        <v>146</v>
      </c>
      <c r="J7" s="16"/>
    </row>
    <row r="8" spans="1:10" ht="42.75" customHeight="1">
      <c r="A8" s="91" t="s">
        <v>24</v>
      </c>
      <c r="B8" s="92">
        <f>TRUNC(TRUNC(('PREMISAS 01'!G8)*0.3)/COUNTA(A6:A12))</f>
        <v>18</v>
      </c>
      <c r="C8" s="93">
        <f>TRUNC(('PREMISAS 01'!G8)*0.3)/COUNTA(A6:A12) - TRUNC(TRUNC(('PREMISAS 01'!G8)*0.3)/COUNTA(A6:A12))</f>
        <v>0.42857142857142705</v>
      </c>
      <c r="D8" s="93">
        <f>'PREMISAS 01'!F19</f>
        <v>4.0973816307578961</v>
      </c>
      <c r="E8" s="92">
        <f>TRUNC((D8*TRUNC(('PREMISAS 01'!G8)*0.7))/100,0)</f>
        <v>12</v>
      </c>
      <c r="F8" s="94">
        <f>(((D8*TRUNC(('PREMISAS 01'!G8)*0.7))/100) - TRUNC((D8*TRUNC(('PREMISAS 01'!G8)*0.7))/100))</f>
        <v>0.37409252488884626</v>
      </c>
      <c r="G8" s="92">
        <f t="shared" si="0"/>
        <v>30</v>
      </c>
      <c r="H8" s="92">
        <f>IF((ROUND(C13,0)+ROUND(F13,0)+('PREMISAS 01'!G8-(TRUNC('PREMISAS 01'!G8*0.3)+TRUNC('PREMISAS 01'!G8*0.7))))&gt;=COUNTA(A6:A12),G8+1,G8)</f>
        <v>31</v>
      </c>
      <c r="J8" s="16"/>
    </row>
    <row r="9" spans="1:10" ht="42.75" customHeight="1">
      <c r="A9" s="91" t="s">
        <v>25</v>
      </c>
      <c r="B9" s="92">
        <f>TRUNC(TRUNC(('PREMISAS 01'!G8)*0.3)/COUNTA(A6:A12))</f>
        <v>18</v>
      </c>
      <c r="C9" s="93">
        <f>TRUNC(('PREMISAS 01'!G8)*0.3)/COUNTA(A6:A12) - TRUNC(TRUNC(('PREMISAS 01'!G8)*0.3)/COUNTA(A6:A12))</f>
        <v>0.42857142857142705</v>
      </c>
      <c r="D9" s="93">
        <f>'PREMISAS 01'!F20</f>
        <v>1.9216878048317478</v>
      </c>
      <c r="E9" s="92">
        <f>TRUNC((D9*TRUNC(('PREMISAS 01'!G8)*0.7))/100,0)</f>
        <v>5</v>
      </c>
      <c r="F9" s="94">
        <f>(((D9*TRUNC(('PREMISAS 01'!G8)*0.7))/100) - TRUNC((D9*TRUNC(('PREMISAS 01'!G8)*0.7))/100))</f>
        <v>0.80349717059187853</v>
      </c>
      <c r="G9" s="92">
        <f t="shared" si="0"/>
        <v>23</v>
      </c>
      <c r="H9" s="92">
        <f>IF((ROUND(C13,0)+ROUND(F13,0)+('PREMISAS 01'!G8-(TRUNC('PREMISAS 01'!G8*0.3)+TRUNC('PREMISAS 01'!G8*0.7))))&gt;=COUNTA(A6:A12),G9+1,G9)</f>
        <v>24</v>
      </c>
      <c r="J9" s="16"/>
    </row>
    <row r="10" spans="1:10" ht="42.75" customHeight="1">
      <c r="A10" s="91" t="s">
        <v>26</v>
      </c>
      <c r="B10" s="92">
        <f>TRUNC(TRUNC(('PREMISAS 01'!G8)*0.3)/COUNTA(A6:A12))</f>
        <v>18</v>
      </c>
      <c r="C10" s="93">
        <f>TRUNC(('PREMISAS 01'!G8)*0.3)/COUNTA(A6:A12) - TRUNC(TRUNC(('PREMISAS 01'!G8)*0.3)/COUNTA(A6:A12))</f>
        <v>0.42857142857142705</v>
      </c>
      <c r="D10" s="93">
        <f>'PREMISAS 01'!F21</f>
        <v>3.2195927613979189</v>
      </c>
      <c r="E10" s="92">
        <f>TRUNC((D10*TRUNC(('PREMISAS 01'!G8)*0.7))/100,0)</f>
        <v>9</v>
      </c>
      <c r="F10" s="94">
        <f>(((D10*TRUNC(('PREMISAS 01'!G8)*0.7))/100) - TRUNC((D10*TRUNC(('PREMISAS 01'!G8)*0.7))/100))</f>
        <v>0.72317013942171648</v>
      </c>
      <c r="G10" s="92">
        <f t="shared" si="0"/>
        <v>27</v>
      </c>
      <c r="H10" s="92">
        <f>IF((ROUND(C13,0)+ROUND(F13,0)+('PREMISAS 01'!G8-(TRUNC('PREMISAS 01'!G8*0.3)+TRUNC('PREMISAS 01'!G8*0.7))))&gt;=COUNTA(A6:A12),G10+1,G10)</f>
        <v>28</v>
      </c>
      <c r="J10" s="16"/>
    </row>
    <row r="11" spans="1:10" ht="42.75" customHeight="1">
      <c r="A11" s="91" t="s">
        <v>27</v>
      </c>
      <c r="B11" s="92">
        <f>TRUNC(TRUNC(('PREMISAS 01'!G8)*0.3)/COUNTA(A6:A12))</f>
        <v>18</v>
      </c>
      <c r="C11" s="93">
        <f>TRUNC(('PREMISAS 01'!G8)*0.3)/COUNTA(A6:A12) - TRUNC(TRUNC(('PREMISAS 01'!G8)*0.3)/COUNTA(A6:A12))</f>
        <v>0.42857142857142705</v>
      </c>
      <c r="D11" s="93">
        <f>'PREMISAS 01'!F22</f>
        <v>1.9216878048317478</v>
      </c>
      <c r="E11" s="92">
        <f>TRUNC((D11*TRUNC(('PREMISAS 01'!G8)*0.7))/100,0)</f>
        <v>5</v>
      </c>
      <c r="F11" s="94">
        <f>(((D11*TRUNC(('PREMISAS 01'!G8)*0.7))/100) - TRUNC((D11*TRUNC(('PREMISAS 01'!G8)*0.7))/100))</f>
        <v>0.80349717059187853</v>
      </c>
      <c r="G11" s="92">
        <f t="shared" si="0"/>
        <v>23</v>
      </c>
      <c r="H11" s="92">
        <f>IF((ROUND(C13,0)+ROUND(F13,0)+('PREMISAS 01'!G8-(TRUNC('PREMISAS 01'!G8*0.3)+TRUNC('PREMISAS 01'!G8*0.7))))&gt;=COUNTA(A6:A12),G11+1,G11)</f>
        <v>24</v>
      </c>
      <c r="J11" s="16"/>
    </row>
    <row r="12" spans="1:10" ht="42.75" customHeight="1">
      <c r="A12" s="91" t="s">
        <v>28</v>
      </c>
      <c r="B12" s="92">
        <f>TRUNC(TRUNC(('PREMISAS 01'!G8)*0.3)/COUNTA(A6:A12))</f>
        <v>18</v>
      </c>
      <c r="C12" s="93">
        <f>TRUNC(('PREMISAS 01'!G8)*0.3)/COUNTA(A6:A12) - TRUNC(TRUNC(('PREMISAS 01'!G8)*0.3)/COUNTA(A6:A12))</f>
        <v>0.42857142857142705</v>
      </c>
      <c r="D12" s="93">
        <f>'PREMISAS 01'!F23</f>
        <v>0</v>
      </c>
      <c r="E12" s="92">
        <f>TRUNC((D12*TRUNC(('PREMISAS 01'!G8)*0.7))/100,0)</f>
        <v>0</v>
      </c>
      <c r="F12" s="94">
        <f>(((D12*TRUNC(('PREMISAS 01'!G8)*0.7))/100) - TRUNC((D12*TRUNC(('PREMISAS 01'!G8)*0.7))/100))</f>
        <v>0</v>
      </c>
      <c r="G12" s="92">
        <f t="shared" si="0"/>
        <v>18</v>
      </c>
      <c r="H12" s="92">
        <f>IF((ROUND(C13,0)+ROUND(F13,0)+('PREMISAS 01'!G8-(TRUNC('PREMISAS 01'!G8*0.3)+TRUNC('PREMISAS 01'!G8*0.7))))&gt;=COUNTA(A6:A12),G12+1,G12)</f>
        <v>19</v>
      </c>
      <c r="J12" s="16"/>
    </row>
    <row r="13" spans="1:10" ht="23.25" customHeight="1">
      <c r="A13" s="95" t="s">
        <v>6</v>
      </c>
      <c r="B13" s="96">
        <f t="shared" ref="B13:H13" si="1">SUM(B6:B12)</f>
        <v>126</v>
      </c>
      <c r="C13" s="97">
        <f t="shared" si="1"/>
        <v>2.9999999999999893</v>
      </c>
      <c r="D13" s="97">
        <f t="shared" si="1"/>
        <v>100.00000000000001</v>
      </c>
      <c r="E13" s="96">
        <f t="shared" si="1"/>
        <v>298</v>
      </c>
      <c r="F13" s="98">
        <f t="shared" si="1"/>
        <v>4.0000000000000213</v>
      </c>
      <c r="G13" s="96">
        <f t="shared" si="1"/>
        <v>424</v>
      </c>
      <c r="H13" s="96">
        <f t="shared" si="1"/>
        <v>431</v>
      </c>
    </row>
    <row r="16" spans="1:10" ht="15">
      <c r="A16" s="136" t="s">
        <v>56</v>
      </c>
      <c r="B16" s="136"/>
      <c r="C16" s="136"/>
      <c r="D16" s="33">
        <f>'PREMISAS 01'!G28</f>
        <v>1</v>
      </c>
    </row>
  </sheetData>
  <mergeCells count="7">
    <mergeCell ref="A16:C16"/>
    <mergeCell ref="A1:H1"/>
    <mergeCell ref="A4:A5"/>
    <mergeCell ref="B4:F4"/>
    <mergeCell ref="G4:G5"/>
    <mergeCell ref="H4:H5"/>
    <mergeCell ref="B3:H3"/>
  </mergeCells>
  <phoneticPr fontId="32" type="noConversion"/>
  <printOptions horizontalCentered="1"/>
  <pageMargins left="0.39370078740157483" right="0.39370078740157483" top="0.78740157480314965" bottom="0.39370078740157483" header="0.31496062992125984" footer="0.31496062992125984"/>
  <pageSetup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68"/>
  <sheetViews>
    <sheetView view="pageBreakPreview" topLeftCell="A25" zoomScale="80" zoomScaleNormal="93" zoomScaleSheetLayoutView="80" workbookViewId="0">
      <selection activeCell="M2" sqref="M2"/>
    </sheetView>
  </sheetViews>
  <sheetFormatPr baseColWidth="10" defaultColWidth="11.42578125" defaultRowHeight="15"/>
  <cols>
    <col min="2" max="13" width="11.85546875" customWidth="1"/>
  </cols>
  <sheetData>
    <row r="1" spans="1:33" s="5" customFormat="1" ht="23.25" customHeight="1"/>
    <row r="2" spans="1:33" s="5" customFormat="1" ht="18.75" customHeight="1">
      <c r="M2" s="114" t="s">
        <v>98</v>
      </c>
    </row>
    <row r="3" spans="1:33" s="5" customFormat="1" ht="18">
      <c r="A3" s="146" t="str">
        <f>"PROPUESTA DE PAUTA DE " &amp; 'PREMISAS 01'!B8 &amp; " DEL PROCESO ELECTORAL LOCAL EN EL ESTADO DE " &amp; 'PREMISAS 01'!C4</f>
        <v>PROPUESTA DE PAUTA DE CAMPAÑA DEL PROCESO ELECTORAL LOCAL EN EL ESTADO DE YUCATÁN - MUNICIPIO DE MUXUPIP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33" s="5" customFormat="1" ht="15" customHeight="1">
      <c r="A4" s="147" t="s">
        <v>95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5" customFormat="1">
      <c r="B5" s="5">
        <v>1</v>
      </c>
      <c r="C5" s="5">
        <v>2</v>
      </c>
      <c r="D5" s="5">
        <v>3</v>
      </c>
      <c r="E5" s="5">
        <v>4</v>
      </c>
      <c r="F5" s="5">
        <v>5</v>
      </c>
      <c r="G5" s="5">
        <v>6</v>
      </c>
      <c r="H5" s="5">
        <v>7</v>
      </c>
      <c r="I5" s="5">
        <v>8</v>
      </c>
      <c r="J5" s="5">
        <v>9</v>
      </c>
      <c r="K5" s="5">
        <v>10</v>
      </c>
      <c r="L5" s="5">
        <v>11</v>
      </c>
      <c r="M5" s="5">
        <v>12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5" customFormat="1">
      <c r="A6" s="109" t="s">
        <v>29</v>
      </c>
      <c r="B6" s="101" t="s">
        <v>89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</row>
    <row r="7" spans="1:33" s="14" customFormat="1">
      <c r="A7" s="110"/>
      <c r="B7" s="50">
        <v>40446</v>
      </c>
      <c r="C7" s="50">
        <f>B7+1</f>
        <v>40447</v>
      </c>
      <c r="D7" s="50">
        <f t="shared" ref="D7:M7" si="0">C7+1</f>
        <v>40448</v>
      </c>
      <c r="E7" s="50">
        <f t="shared" si="0"/>
        <v>40449</v>
      </c>
      <c r="F7" s="50">
        <f t="shared" si="0"/>
        <v>40450</v>
      </c>
      <c r="G7" s="50">
        <f t="shared" si="0"/>
        <v>40451</v>
      </c>
      <c r="H7" s="50">
        <f t="shared" si="0"/>
        <v>40452</v>
      </c>
      <c r="I7" s="50">
        <f t="shared" si="0"/>
        <v>40453</v>
      </c>
      <c r="J7" s="50">
        <f t="shared" si="0"/>
        <v>40454</v>
      </c>
      <c r="K7" s="50">
        <f t="shared" si="0"/>
        <v>40455</v>
      </c>
      <c r="L7" s="50">
        <f t="shared" si="0"/>
        <v>40456</v>
      </c>
      <c r="M7" s="50">
        <f t="shared" si="0"/>
        <v>40457</v>
      </c>
    </row>
    <row r="8" spans="1:33" s="14" customFormat="1">
      <c r="A8" s="111"/>
      <c r="B8" s="51">
        <v>40251</v>
      </c>
      <c r="C8" s="51">
        <f>B8+1</f>
        <v>40252</v>
      </c>
      <c r="D8" s="51">
        <f t="shared" ref="D8:M8" si="1">C8+1</f>
        <v>40253</v>
      </c>
      <c r="E8" s="51">
        <f t="shared" si="1"/>
        <v>40254</v>
      </c>
      <c r="F8" s="51">
        <f t="shared" si="1"/>
        <v>40255</v>
      </c>
      <c r="G8" s="51">
        <f t="shared" si="1"/>
        <v>40256</v>
      </c>
      <c r="H8" s="51">
        <f t="shared" si="1"/>
        <v>40257</v>
      </c>
      <c r="I8" s="51">
        <f t="shared" si="1"/>
        <v>40258</v>
      </c>
      <c r="J8" s="51">
        <f t="shared" si="1"/>
        <v>40259</v>
      </c>
      <c r="K8" s="51">
        <f t="shared" si="1"/>
        <v>40260</v>
      </c>
      <c r="L8" s="51">
        <f t="shared" si="1"/>
        <v>40261</v>
      </c>
      <c r="M8" s="51">
        <f t="shared" si="1"/>
        <v>40262</v>
      </c>
    </row>
    <row r="9" spans="1:33" s="14" customFormat="1">
      <c r="A9" s="15">
        <v>1</v>
      </c>
      <c r="B9" s="18" t="s">
        <v>60</v>
      </c>
      <c r="C9" s="21" t="s">
        <v>9</v>
      </c>
      <c r="D9" s="18" t="s">
        <v>60</v>
      </c>
      <c r="E9" s="21" t="s">
        <v>9</v>
      </c>
      <c r="F9" s="79" t="s">
        <v>32</v>
      </c>
      <c r="G9" s="18" t="s">
        <v>60</v>
      </c>
      <c r="H9" s="21" t="s">
        <v>9</v>
      </c>
      <c r="I9" s="22" t="s">
        <v>11</v>
      </c>
      <c r="J9" s="18" t="s">
        <v>60</v>
      </c>
      <c r="K9" s="21" t="s">
        <v>9</v>
      </c>
      <c r="L9" s="23" t="s">
        <v>13</v>
      </c>
      <c r="M9" s="18" t="s">
        <v>60</v>
      </c>
    </row>
    <row r="10" spans="1:33" s="14" customFormat="1">
      <c r="A10" s="15">
        <v>2</v>
      </c>
      <c r="B10" s="21" t="s">
        <v>9</v>
      </c>
      <c r="C10" s="18" t="s">
        <v>60</v>
      </c>
      <c r="D10" s="21" t="s">
        <v>9</v>
      </c>
      <c r="E10" s="18" t="s">
        <v>60</v>
      </c>
      <c r="F10" s="21" t="s">
        <v>9</v>
      </c>
      <c r="G10" s="20" t="s">
        <v>15</v>
      </c>
      <c r="H10" s="18" t="s">
        <v>60</v>
      </c>
      <c r="I10" s="21" t="s">
        <v>9</v>
      </c>
      <c r="J10" s="22" t="s">
        <v>11</v>
      </c>
      <c r="K10" s="18" t="s">
        <v>60</v>
      </c>
      <c r="L10" s="21" t="s">
        <v>9</v>
      </c>
      <c r="M10" s="23" t="s">
        <v>13</v>
      </c>
    </row>
    <row r="11" spans="1:33" s="14" customFormat="1">
      <c r="A11" s="15">
        <v>3</v>
      </c>
      <c r="B11" s="18" t="s">
        <v>60</v>
      </c>
      <c r="C11" s="21" t="s">
        <v>9</v>
      </c>
      <c r="D11" s="18" t="s">
        <v>60</v>
      </c>
      <c r="E11" s="21" t="s">
        <v>9</v>
      </c>
      <c r="F11" s="18" t="s">
        <v>60</v>
      </c>
      <c r="G11" s="21" t="s">
        <v>9</v>
      </c>
      <c r="H11" s="20" t="s">
        <v>15</v>
      </c>
      <c r="I11" s="18" t="s">
        <v>60</v>
      </c>
      <c r="J11" s="21" t="s">
        <v>9</v>
      </c>
      <c r="K11" s="22" t="s">
        <v>11</v>
      </c>
      <c r="L11" s="18" t="s">
        <v>60</v>
      </c>
      <c r="M11" s="21" t="s">
        <v>9</v>
      </c>
    </row>
    <row r="12" spans="1:33" s="14" customFormat="1">
      <c r="A12" s="15">
        <v>4</v>
      </c>
      <c r="B12" s="21" t="s">
        <v>9</v>
      </c>
      <c r="C12" s="22" t="s">
        <v>11</v>
      </c>
      <c r="D12" s="21" t="s">
        <v>9</v>
      </c>
      <c r="E12" s="18" t="s">
        <v>60</v>
      </c>
      <c r="F12" s="21" t="s">
        <v>9</v>
      </c>
      <c r="G12" s="18" t="s">
        <v>60</v>
      </c>
      <c r="H12" s="21" t="s">
        <v>9</v>
      </c>
      <c r="I12" s="20" t="s">
        <v>15</v>
      </c>
      <c r="J12" s="18" t="s">
        <v>60</v>
      </c>
      <c r="K12" s="21" t="s">
        <v>9</v>
      </c>
      <c r="L12" s="22" t="s">
        <v>11</v>
      </c>
      <c r="M12" s="18" t="s">
        <v>60</v>
      </c>
    </row>
    <row r="13" spans="1:33" s="14" customFormat="1">
      <c r="A13" s="15">
        <v>5</v>
      </c>
      <c r="B13" s="18" t="s">
        <v>60</v>
      </c>
      <c r="C13" s="21" t="s">
        <v>9</v>
      </c>
      <c r="D13" s="22" t="s">
        <v>11</v>
      </c>
      <c r="E13" s="21" t="s">
        <v>9</v>
      </c>
      <c r="F13" s="18" t="s">
        <v>60</v>
      </c>
      <c r="G13" s="21" t="s">
        <v>9</v>
      </c>
      <c r="H13" s="18" t="s">
        <v>60</v>
      </c>
      <c r="I13" s="21" t="s">
        <v>9</v>
      </c>
      <c r="J13" s="20" t="s">
        <v>15</v>
      </c>
      <c r="K13" s="18" t="s">
        <v>60</v>
      </c>
      <c r="L13" s="21" t="s">
        <v>9</v>
      </c>
      <c r="M13" s="22" t="s">
        <v>11</v>
      </c>
    </row>
    <row r="14" spans="1:33" s="14" customFormat="1">
      <c r="A14" s="15">
        <v>6</v>
      </c>
      <c r="B14" s="24" t="s">
        <v>14</v>
      </c>
      <c r="C14" s="18" t="s">
        <v>60</v>
      </c>
      <c r="D14" s="21" t="s">
        <v>9</v>
      </c>
      <c r="E14" s="22" t="s">
        <v>11</v>
      </c>
      <c r="F14" s="21" t="s">
        <v>9</v>
      </c>
      <c r="G14" s="18" t="s">
        <v>60</v>
      </c>
      <c r="H14" s="21" t="s">
        <v>9</v>
      </c>
      <c r="I14" s="18" t="s">
        <v>60</v>
      </c>
      <c r="J14" s="21" t="s">
        <v>9</v>
      </c>
      <c r="K14" s="20" t="s">
        <v>15</v>
      </c>
      <c r="L14" s="18" t="s">
        <v>60</v>
      </c>
      <c r="M14" s="21" t="s">
        <v>9</v>
      </c>
    </row>
    <row r="15" spans="1:33" s="14" customFormat="1">
      <c r="A15" s="15">
        <v>7</v>
      </c>
      <c r="B15" s="21" t="s">
        <v>9</v>
      </c>
      <c r="C15" s="24" t="s">
        <v>14</v>
      </c>
      <c r="D15" s="18" t="s">
        <v>60</v>
      </c>
      <c r="E15" s="21" t="s">
        <v>9</v>
      </c>
      <c r="F15" s="23" t="s">
        <v>13</v>
      </c>
      <c r="G15" s="21" t="s">
        <v>9</v>
      </c>
      <c r="H15" s="18" t="s">
        <v>60</v>
      </c>
      <c r="I15" s="21" t="s">
        <v>9</v>
      </c>
      <c r="J15" s="18" t="s">
        <v>60</v>
      </c>
      <c r="K15" s="21" t="s">
        <v>9</v>
      </c>
      <c r="L15" s="20" t="s">
        <v>15</v>
      </c>
      <c r="M15" s="18" t="s">
        <v>60</v>
      </c>
    </row>
    <row r="16" spans="1:33" s="14" customFormat="1">
      <c r="A16" s="15">
        <v>8</v>
      </c>
      <c r="B16" s="18" t="s">
        <v>60</v>
      </c>
      <c r="C16" s="21" t="s">
        <v>9</v>
      </c>
      <c r="D16" s="24" t="s">
        <v>14</v>
      </c>
      <c r="E16" s="18" t="s">
        <v>60</v>
      </c>
      <c r="F16" s="21" t="s">
        <v>9</v>
      </c>
      <c r="G16" s="22" t="s">
        <v>11</v>
      </c>
      <c r="H16" s="21" t="s">
        <v>9</v>
      </c>
      <c r="I16" s="18" t="s">
        <v>60</v>
      </c>
      <c r="J16" s="21" t="s">
        <v>9</v>
      </c>
      <c r="K16" s="18" t="s">
        <v>60</v>
      </c>
      <c r="L16" s="21" t="s">
        <v>9</v>
      </c>
      <c r="M16" s="20" t="s">
        <v>15</v>
      </c>
    </row>
    <row r="17" spans="1:13" s="14" customFormat="1">
      <c r="A17" s="15">
        <v>9</v>
      </c>
      <c r="B17" s="23" t="s">
        <v>13</v>
      </c>
      <c r="C17" s="18" t="s">
        <v>60</v>
      </c>
      <c r="D17" s="21" t="s">
        <v>9</v>
      </c>
      <c r="E17" s="24" t="s">
        <v>14</v>
      </c>
      <c r="F17" s="18" t="s">
        <v>60</v>
      </c>
      <c r="G17" s="21" t="s">
        <v>9</v>
      </c>
      <c r="H17" s="22" t="s">
        <v>11</v>
      </c>
      <c r="I17" s="21" t="s">
        <v>9</v>
      </c>
      <c r="J17" s="18" t="s">
        <v>60</v>
      </c>
      <c r="K17" s="21" t="s">
        <v>9</v>
      </c>
      <c r="L17" s="18" t="s">
        <v>60</v>
      </c>
      <c r="M17" s="21" t="s">
        <v>9</v>
      </c>
    </row>
    <row r="18" spans="1:13" s="14" customFormat="1">
      <c r="A18" s="15">
        <v>10</v>
      </c>
      <c r="B18" s="21" t="s">
        <v>9</v>
      </c>
      <c r="C18" s="23" t="s">
        <v>13</v>
      </c>
      <c r="D18" s="18" t="s">
        <v>60</v>
      </c>
      <c r="E18" s="21" t="s">
        <v>9</v>
      </c>
      <c r="F18" s="24" t="s">
        <v>14</v>
      </c>
      <c r="G18" s="18" t="s">
        <v>60</v>
      </c>
      <c r="H18" s="21" t="s">
        <v>9</v>
      </c>
      <c r="I18" s="18" t="s">
        <v>60</v>
      </c>
      <c r="J18" s="21" t="s">
        <v>9</v>
      </c>
      <c r="K18" s="18" t="s">
        <v>60</v>
      </c>
      <c r="L18" s="21" t="s">
        <v>9</v>
      </c>
      <c r="M18" s="18" t="s">
        <v>60</v>
      </c>
    </row>
    <row r="19" spans="1:13" s="14" customFormat="1">
      <c r="A19" s="15">
        <v>11</v>
      </c>
      <c r="B19" s="18" t="s">
        <v>60</v>
      </c>
      <c r="C19" s="21" t="s">
        <v>9</v>
      </c>
      <c r="D19" s="23" t="s">
        <v>13</v>
      </c>
      <c r="E19" s="18" t="s">
        <v>60</v>
      </c>
      <c r="F19" s="21" t="s">
        <v>9</v>
      </c>
      <c r="G19" s="24" t="s">
        <v>14</v>
      </c>
      <c r="H19" s="18" t="s">
        <v>60</v>
      </c>
      <c r="I19" s="21" t="s">
        <v>9</v>
      </c>
      <c r="J19" s="22" t="s">
        <v>11</v>
      </c>
      <c r="K19" s="21" t="s">
        <v>9</v>
      </c>
      <c r="L19" s="18" t="s">
        <v>60</v>
      </c>
      <c r="M19" s="21" t="s">
        <v>9</v>
      </c>
    </row>
    <row r="20" spans="1:13" s="14" customFormat="1">
      <c r="A20" s="15">
        <v>12</v>
      </c>
      <c r="B20" s="19" t="s">
        <v>12</v>
      </c>
      <c r="C20" s="18" t="s">
        <v>60</v>
      </c>
      <c r="D20" s="21" t="s">
        <v>9</v>
      </c>
      <c r="E20" s="23" t="s">
        <v>13</v>
      </c>
      <c r="F20" s="18" t="s">
        <v>60</v>
      </c>
      <c r="G20" s="21" t="s">
        <v>9</v>
      </c>
      <c r="H20" s="24" t="s">
        <v>14</v>
      </c>
      <c r="I20" s="18" t="s">
        <v>60</v>
      </c>
      <c r="J20" s="21" t="s">
        <v>9</v>
      </c>
      <c r="K20" s="22" t="s">
        <v>11</v>
      </c>
      <c r="L20" s="21" t="s">
        <v>9</v>
      </c>
      <c r="M20" s="18" t="s">
        <v>60</v>
      </c>
    </row>
    <row r="21" spans="1:13" s="14" customFormat="1">
      <c r="A21" s="15">
        <v>13</v>
      </c>
      <c r="B21" s="21" t="s">
        <v>9</v>
      </c>
      <c r="C21" s="19" t="s">
        <v>12</v>
      </c>
      <c r="D21" s="18" t="s">
        <v>60</v>
      </c>
      <c r="E21" s="21" t="s">
        <v>9</v>
      </c>
      <c r="F21" s="23" t="s">
        <v>13</v>
      </c>
      <c r="G21" s="18" t="s">
        <v>60</v>
      </c>
      <c r="H21" s="21" t="s">
        <v>9</v>
      </c>
      <c r="I21" s="24" t="s">
        <v>14</v>
      </c>
      <c r="J21" s="18" t="s">
        <v>60</v>
      </c>
      <c r="K21" s="21" t="s">
        <v>9</v>
      </c>
      <c r="L21" s="23" t="s">
        <v>13</v>
      </c>
      <c r="M21" s="21" t="s">
        <v>9</v>
      </c>
    </row>
    <row r="22" spans="1:13" s="14" customFormat="1">
      <c r="A22" s="15">
        <v>14</v>
      </c>
      <c r="B22" s="18" t="s">
        <v>60</v>
      </c>
      <c r="C22" s="21" t="s">
        <v>9</v>
      </c>
      <c r="D22" s="19" t="s">
        <v>12</v>
      </c>
      <c r="E22" s="18" t="s">
        <v>60</v>
      </c>
      <c r="F22" s="21" t="s">
        <v>9</v>
      </c>
      <c r="G22" s="23" t="s">
        <v>13</v>
      </c>
      <c r="H22" s="18" t="s">
        <v>60</v>
      </c>
      <c r="I22" s="21" t="s">
        <v>9</v>
      </c>
      <c r="J22" s="24" t="s">
        <v>14</v>
      </c>
      <c r="K22" s="18" t="s">
        <v>60</v>
      </c>
      <c r="L22" s="21" t="s">
        <v>9</v>
      </c>
      <c r="M22" s="22" t="s">
        <v>11</v>
      </c>
    </row>
    <row r="23" spans="1:13" s="14" customFormat="1">
      <c r="A23" s="15">
        <v>15</v>
      </c>
      <c r="B23" s="22" t="s">
        <v>11</v>
      </c>
      <c r="C23" s="18" t="s">
        <v>60</v>
      </c>
      <c r="D23" s="21" t="s">
        <v>9</v>
      </c>
      <c r="E23" s="19" t="s">
        <v>12</v>
      </c>
      <c r="F23" s="18" t="s">
        <v>60</v>
      </c>
      <c r="G23" s="21" t="s">
        <v>9</v>
      </c>
      <c r="H23" s="23" t="s">
        <v>13</v>
      </c>
      <c r="I23" s="18" t="s">
        <v>60</v>
      </c>
      <c r="J23" s="21" t="s">
        <v>9</v>
      </c>
      <c r="K23" s="24" t="s">
        <v>14</v>
      </c>
      <c r="L23" s="18" t="s">
        <v>60</v>
      </c>
      <c r="M23" s="21" t="s">
        <v>9</v>
      </c>
    </row>
    <row r="24" spans="1:13" s="14" customFormat="1">
      <c r="A24" s="15">
        <v>16</v>
      </c>
      <c r="B24" s="21" t="s">
        <v>9</v>
      </c>
      <c r="C24" s="22" t="s">
        <v>11</v>
      </c>
      <c r="D24" s="18" t="s">
        <v>60</v>
      </c>
      <c r="E24" s="21" t="s">
        <v>9</v>
      </c>
      <c r="F24" s="19" t="s">
        <v>12</v>
      </c>
      <c r="G24" s="18" t="s">
        <v>60</v>
      </c>
      <c r="H24" s="21" t="s">
        <v>9</v>
      </c>
      <c r="I24" s="23" t="s">
        <v>13</v>
      </c>
      <c r="J24" s="18" t="s">
        <v>60</v>
      </c>
      <c r="K24" s="21" t="s">
        <v>9</v>
      </c>
      <c r="L24" s="24" t="s">
        <v>14</v>
      </c>
      <c r="M24" s="18" t="s">
        <v>60</v>
      </c>
    </row>
    <row r="25" spans="1:13" s="14" customFormat="1">
      <c r="A25" s="15">
        <v>17</v>
      </c>
      <c r="B25" s="18" t="s">
        <v>60</v>
      </c>
      <c r="C25" s="21" t="s">
        <v>9</v>
      </c>
      <c r="D25" s="22" t="s">
        <v>11</v>
      </c>
      <c r="E25" s="18" t="s">
        <v>60</v>
      </c>
      <c r="F25" s="21" t="s">
        <v>9</v>
      </c>
      <c r="G25" s="19" t="s">
        <v>12</v>
      </c>
      <c r="H25" s="18" t="s">
        <v>60</v>
      </c>
      <c r="I25" s="21" t="s">
        <v>9</v>
      </c>
      <c r="J25" s="23" t="s">
        <v>13</v>
      </c>
      <c r="K25" s="18" t="s">
        <v>60</v>
      </c>
      <c r="L25" s="21" t="s">
        <v>9</v>
      </c>
      <c r="M25" s="24" t="s">
        <v>14</v>
      </c>
    </row>
    <row r="26" spans="1:13" s="14" customFormat="1">
      <c r="A26" s="15">
        <v>18</v>
      </c>
      <c r="B26" s="24" t="s">
        <v>14</v>
      </c>
      <c r="C26" s="18" t="s">
        <v>60</v>
      </c>
      <c r="D26" s="21" t="s">
        <v>9</v>
      </c>
      <c r="E26" s="22" t="s">
        <v>11</v>
      </c>
      <c r="F26" s="18" t="s">
        <v>60</v>
      </c>
      <c r="G26" s="21" t="s">
        <v>9</v>
      </c>
      <c r="H26" s="19" t="s">
        <v>12</v>
      </c>
      <c r="I26" s="18" t="s">
        <v>60</v>
      </c>
      <c r="J26" s="21" t="s">
        <v>9</v>
      </c>
      <c r="K26" s="23" t="s">
        <v>13</v>
      </c>
      <c r="L26" s="18" t="s">
        <v>60</v>
      </c>
      <c r="M26" s="21" t="s">
        <v>9</v>
      </c>
    </row>
    <row r="27" spans="1:13" s="14" customFormat="1">
      <c r="A27" s="15">
        <v>19</v>
      </c>
      <c r="B27" s="21" t="s">
        <v>9</v>
      </c>
      <c r="C27" s="24" t="s">
        <v>14</v>
      </c>
      <c r="D27" s="18" t="s">
        <v>60</v>
      </c>
      <c r="E27" s="21" t="s">
        <v>9</v>
      </c>
      <c r="F27" s="22" t="s">
        <v>11</v>
      </c>
      <c r="G27" s="18" t="s">
        <v>60</v>
      </c>
      <c r="H27" s="21" t="s">
        <v>9</v>
      </c>
      <c r="I27" s="19" t="s">
        <v>12</v>
      </c>
      <c r="J27" s="18" t="s">
        <v>60</v>
      </c>
      <c r="K27" s="21" t="s">
        <v>9</v>
      </c>
      <c r="L27" s="23" t="s">
        <v>13</v>
      </c>
      <c r="M27" s="18" t="s">
        <v>60</v>
      </c>
    </row>
    <row r="28" spans="1:13" s="14" customFormat="1">
      <c r="A28" s="15">
        <v>20</v>
      </c>
      <c r="B28" s="18" t="s">
        <v>60</v>
      </c>
      <c r="C28" s="21" t="s">
        <v>9</v>
      </c>
      <c r="D28" s="24" t="s">
        <v>14</v>
      </c>
      <c r="E28" s="18" t="s">
        <v>60</v>
      </c>
      <c r="F28" s="21" t="s">
        <v>9</v>
      </c>
      <c r="G28" s="22" t="s">
        <v>11</v>
      </c>
      <c r="H28" s="18" t="s">
        <v>60</v>
      </c>
      <c r="I28" s="21" t="s">
        <v>9</v>
      </c>
      <c r="J28" s="19" t="s">
        <v>12</v>
      </c>
      <c r="K28" s="18" t="s">
        <v>60</v>
      </c>
      <c r="L28" s="21" t="s">
        <v>9</v>
      </c>
      <c r="M28" s="23" t="s">
        <v>13</v>
      </c>
    </row>
    <row r="29" spans="1:13" s="14" customFormat="1">
      <c r="A29" s="15">
        <v>21</v>
      </c>
      <c r="B29" s="23" t="s">
        <v>13</v>
      </c>
      <c r="C29" s="18" t="s">
        <v>60</v>
      </c>
      <c r="D29" s="21" t="s">
        <v>9</v>
      </c>
      <c r="E29" s="24" t="s">
        <v>14</v>
      </c>
      <c r="F29" s="18" t="s">
        <v>60</v>
      </c>
      <c r="G29" s="21" t="s">
        <v>9</v>
      </c>
      <c r="H29" s="22" t="s">
        <v>11</v>
      </c>
      <c r="I29" s="18" t="s">
        <v>60</v>
      </c>
      <c r="J29" s="21" t="s">
        <v>9</v>
      </c>
      <c r="K29" s="19" t="s">
        <v>12</v>
      </c>
      <c r="L29" s="18" t="s">
        <v>60</v>
      </c>
      <c r="M29" s="21" t="s">
        <v>9</v>
      </c>
    </row>
    <row r="30" spans="1:13" s="14" customFormat="1">
      <c r="A30" s="15">
        <v>22</v>
      </c>
      <c r="B30" s="21" t="s">
        <v>9</v>
      </c>
      <c r="C30" s="23" t="s">
        <v>13</v>
      </c>
      <c r="D30" s="18" t="s">
        <v>60</v>
      </c>
      <c r="E30" s="21" t="s">
        <v>9</v>
      </c>
      <c r="F30" s="24" t="s">
        <v>14</v>
      </c>
      <c r="G30" s="18" t="s">
        <v>60</v>
      </c>
      <c r="H30" s="21" t="s">
        <v>9</v>
      </c>
      <c r="I30" s="22" t="s">
        <v>11</v>
      </c>
      <c r="J30" s="18" t="s">
        <v>60</v>
      </c>
      <c r="K30" s="21" t="s">
        <v>9</v>
      </c>
      <c r="L30" s="19" t="s">
        <v>12</v>
      </c>
      <c r="M30" s="18" t="s">
        <v>60</v>
      </c>
    </row>
    <row r="31" spans="1:13" s="14" customFormat="1">
      <c r="A31" s="15">
        <v>23</v>
      </c>
      <c r="B31" s="18" t="s">
        <v>60</v>
      </c>
      <c r="C31" s="21" t="s">
        <v>9</v>
      </c>
      <c r="D31" s="23" t="s">
        <v>13</v>
      </c>
      <c r="E31" s="18" t="s">
        <v>60</v>
      </c>
      <c r="F31" s="21" t="s">
        <v>9</v>
      </c>
      <c r="G31" s="24" t="s">
        <v>14</v>
      </c>
      <c r="H31" s="18" t="s">
        <v>60</v>
      </c>
      <c r="I31" s="21" t="s">
        <v>9</v>
      </c>
      <c r="J31" s="22" t="s">
        <v>11</v>
      </c>
      <c r="K31" s="18" t="s">
        <v>60</v>
      </c>
      <c r="L31" s="21" t="s">
        <v>9</v>
      </c>
      <c r="M31" s="19" t="s">
        <v>12</v>
      </c>
    </row>
    <row r="32" spans="1:13" s="14" customFormat="1">
      <c r="A32" s="15">
        <v>24</v>
      </c>
      <c r="B32" s="19" t="s">
        <v>12</v>
      </c>
      <c r="C32" s="18" t="s">
        <v>60</v>
      </c>
      <c r="D32" s="21" t="s">
        <v>9</v>
      </c>
      <c r="E32" s="23" t="s">
        <v>13</v>
      </c>
      <c r="F32" s="18" t="s">
        <v>60</v>
      </c>
      <c r="G32" s="21" t="s">
        <v>9</v>
      </c>
      <c r="H32" s="24" t="s">
        <v>14</v>
      </c>
      <c r="I32" s="18" t="s">
        <v>60</v>
      </c>
      <c r="J32" s="21" t="s">
        <v>9</v>
      </c>
      <c r="K32" s="22" t="s">
        <v>11</v>
      </c>
      <c r="L32" s="18" t="s">
        <v>60</v>
      </c>
      <c r="M32" s="21" t="s">
        <v>9</v>
      </c>
    </row>
    <row r="33" spans="1:13" s="14" customFormat="1">
      <c r="A33" s="15">
        <v>25</v>
      </c>
      <c r="B33" s="21" t="s">
        <v>9</v>
      </c>
      <c r="C33" s="19" t="s">
        <v>12</v>
      </c>
      <c r="D33" s="18" t="s">
        <v>60</v>
      </c>
      <c r="E33" s="21" t="s">
        <v>9</v>
      </c>
      <c r="F33" s="23" t="s">
        <v>13</v>
      </c>
      <c r="G33" s="18" t="s">
        <v>60</v>
      </c>
      <c r="H33" s="21" t="s">
        <v>9</v>
      </c>
      <c r="I33" s="24" t="s">
        <v>14</v>
      </c>
      <c r="J33" s="18" t="s">
        <v>60</v>
      </c>
      <c r="K33" s="21" t="s">
        <v>9</v>
      </c>
      <c r="L33" s="22" t="s">
        <v>11</v>
      </c>
      <c r="M33" s="18" t="s">
        <v>60</v>
      </c>
    </row>
    <row r="34" spans="1:13" s="14" customFormat="1">
      <c r="A34" s="15">
        <v>26</v>
      </c>
      <c r="B34" s="18" t="s">
        <v>60</v>
      </c>
      <c r="C34" s="21" t="s">
        <v>9</v>
      </c>
      <c r="D34" s="19" t="s">
        <v>12</v>
      </c>
      <c r="E34" s="18" t="s">
        <v>60</v>
      </c>
      <c r="F34" s="21" t="s">
        <v>9</v>
      </c>
      <c r="G34" s="23" t="s">
        <v>13</v>
      </c>
      <c r="H34" s="18" t="s">
        <v>60</v>
      </c>
      <c r="I34" s="21" t="s">
        <v>9</v>
      </c>
      <c r="J34" s="24" t="s">
        <v>14</v>
      </c>
      <c r="K34" s="18" t="s">
        <v>60</v>
      </c>
      <c r="L34" s="21" t="s">
        <v>9</v>
      </c>
      <c r="M34" s="22" t="s">
        <v>11</v>
      </c>
    </row>
    <row r="35" spans="1:13" s="14" customFormat="1">
      <c r="A35" s="15">
        <v>27</v>
      </c>
      <c r="B35" s="21" t="s">
        <v>9</v>
      </c>
      <c r="C35" s="18" t="s">
        <v>60</v>
      </c>
      <c r="D35" s="21" t="s">
        <v>9</v>
      </c>
      <c r="E35" s="19" t="s">
        <v>12</v>
      </c>
      <c r="F35" s="18" t="s">
        <v>60</v>
      </c>
      <c r="G35" s="21" t="s">
        <v>9</v>
      </c>
      <c r="H35" s="23" t="s">
        <v>13</v>
      </c>
      <c r="I35" s="18" t="s">
        <v>60</v>
      </c>
      <c r="J35" s="21" t="s">
        <v>9</v>
      </c>
      <c r="K35" s="24" t="s">
        <v>14</v>
      </c>
      <c r="L35" s="18" t="s">
        <v>60</v>
      </c>
      <c r="M35" s="21" t="s">
        <v>9</v>
      </c>
    </row>
    <row r="36" spans="1:13" s="14" customFormat="1">
      <c r="A36" s="15">
        <v>28</v>
      </c>
      <c r="B36" s="20" t="s">
        <v>15</v>
      </c>
      <c r="C36" s="21" t="s">
        <v>9</v>
      </c>
      <c r="D36" s="18" t="s">
        <v>60</v>
      </c>
      <c r="E36" s="21" t="s">
        <v>9</v>
      </c>
      <c r="F36" s="19" t="s">
        <v>12</v>
      </c>
      <c r="G36" s="18" t="s">
        <v>60</v>
      </c>
      <c r="H36" s="21" t="s">
        <v>9</v>
      </c>
      <c r="I36" s="23" t="s">
        <v>13</v>
      </c>
      <c r="J36" s="18" t="s">
        <v>60</v>
      </c>
      <c r="K36" s="21" t="s">
        <v>9</v>
      </c>
      <c r="L36" s="24" t="s">
        <v>14</v>
      </c>
      <c r="M36" s="18" t="s">
        <v>60</v>
      </c>
    </row>
    <row r="37" spans="1:13" s="14" customFormat="1">
      <c r="A37" s="15">
        <v>29</v>
      </c>
      <c r="B37" s="18" t="s">
        <v>60</v>
      </c>
      <c r="C37" s="20" t="s">
        <v>15</v>
      </c>
      <c r="D37" s="21" t="s">
        <v>9</v>
      </c>
      <c r="E37" s="18" t="s">
        <v>60</v>
      </c>
      <c r="F37" s="21" t="s">
        <v>9</v>
      </c>
      <c r="G37" s="19" t="s">
        <v>12</v>
      </c>
      <c r="H37" s="18" t="s">
        <v>60</v>
      </c>
      <c r="I37" s="21" t="s">
        <v>9</v>
      </c>
      <c r="J37" s="23" t="s">
        <v>13</v>
      </c>
      <c r="K37" s="18" t="s">
        <v>60</v>
      </c>
      <c r="L37" s="21" t="s">
        <v>9</v>
      </c>
      <c r="M37" s="24" t="s">
        <v>14</v>
      </c>
    </row>
    <row r="38" spans="1:13" s="14" customFormat="1">
      <c r="A38" s="15">
        <v>30</v>
      </c>
      <c r="B38" s="21" t="s">
        <v>9</v>
      </c>
      <c r="C38" s="18" t="s">
        <v>60</v>
      </c>
      <c r="D38" s="20" t="s">
        <v>15</v>
      </c>
      <c r="E38" s="21" t="s">
        <v>9</v>
      </c>
      <c r="F38" s="18" t="s">
        <v>60</v>
      </c>
      <c r="G38" s="21" t="s">
        <v>9</v>
      </c>
      <c r="H38" s="19" t="s">
        <v>12</v>
      </c>
      <c r="I38" s="18" t="s">
        <v>60</v>
      </c>
      <c r="J38" s="21" t="s">
        <v>9</v>
      </c>
      <c r="K38" s="23" t="s">
        <v>13</v>
      </c>
      <c r="L38" s="18" t="s">
        <v>60</v>
      </c>
      <c r="M38" s="21" t="s">
        <v>9</v>
      </c>
    </row>
    <row r="39" spans="1:13" s="14" customFormat="1">
      <c r="A39" s="15">
        <v>31</v>
      </c>
      <c r="B39" s="22" t="s">
        <v>11</v>
      </c>
      <c r="C39" s="21" t="s">
        <v>9</v>
      </c>
      <c r="D39" s="18" t="s">
        <v>60</v>
      </c>
      <c r="E39" s="20" t="s">
        <v>15</v>
      </c>
      <c r="F39" s="21" t="s">
        <v>9</v>
      </c>
      <c r="G39" s="18" t="s">
        <v>60</v>
      </c>
      <c r="H39" s="21" t="s">
        <v>9</v>
      </c>
      <c r="I39" s="19" t="s">
        <v>12</v>
      </c>
      <c r="J39" s="18" t="s">
        <v>60</v>
      </c>
      <c r="K39" s="21" t="s">
        <v>9</v>
      </c>
      <c r="L39" s="23" t="s">
        <v>13</v>
      </c>
      <c r="M39" s="18" t="s">
        <v>60</v>
      </c>
    </row>
    <row r="40" spans="1:13" s="14" customFormat="1">
      <c r="A40" s="15">
        <v>32</v>
      </c>
      <c r="B40" s="18" t="s">
        <v>60</v>
      </c>
      <c r="C40" s="22" t="s">
        <v>11</v>
      </c>
      <c r="D40" s="21" t="s">
        <v>9</v>
      </c>
      <c r="E40" s="18" t="s">
        <v>60</v>
      </c>
      <c r="F40" s="20" t="s">
        <v>15</v>
      </c>
      <c r="G40" s="21" t="s">
        <v>9</v>
      </c>
      <c r="H40" s="18" t="s">
        <v>60</v>
      </c>
      <c r="I40" s="21" t="s">
        <v>9</v>
      </c>
      <c r="J40" s="19" t="s">
        <v>12</v>
      </c>
      <c r="K40" s="18" t="s">
        <v>60</v>
      </c>
      <c r="L40" s="21" t="s">
        <v>9</v>
      </c>
      <c r="M40" s="23" t="s">
        <v>13</v>
      </c>
    </row>
    <row r="41" spans="1:13" s="14" customFormat="1">
      <c r="A41" s="15">
        <v>33</v>
      </c>
      <c r="B41" s="21" t="s">
        <v>9</v>
      </c>
      <c r="C41" s="18" t="s">
        <v>60</v>
      </c>
      <c r="D41" s="22" t="s">
        <v>11</v>
      </c>
      <c r="E41" s="21" t="s">
        <v>9</v>
      </c>
      <c r="F41" s="18" t="s">
        <v>60</v>
      </c>
      <c r="G41" s="20" t="s">
        <v>15</v>
      </c>
      <c r="H41" s="21" t="s">
        <v>9</v>
      </c>
      <c r="I41" s="18" t="s">
        <v>60</v>
      </c>
      <c r="J41" s="21" t="s">
        <v>9</v>
      </c>
      <c r="K41" s="19" t="s">
        <v>12</v>
      </c>
      <c r="L41" s="18" t="s">
        <v>60</v>
      </c>
      <c r="M41" s="21" t="s">
        <v>9</v>
      </c>
    </row>
    <row r="42" spans="1:13" s="14" customFormat="1">
      <c r="A42" s="15">
        <v>34</v>
      </c>
      <c r="B42" s="20" t="s">
        <v>15</v>
      </c>
      <c r="C42" s="21" t="s">
        <v>9</v>
      </c>
      <c r="D42" s="18" t="s">
        <v>60</v>
      </c>
      <c r="E42" s="22" t="s">
        <v>11</v>
      </c>
      <c r="F42" s="21" t="s">
        <v>9</v>
      </c>
      <c r="G42" s="18" t="s">
        <v>60</v>
      </c>
      <c r="H42" s="20" t="s">
        <v>15</v>
      </c>
      <c r="I42" s="21" t="s">
        <v>9</v>
      </c>
      <c r="J42" s="18" t="s">
        <v>60</v>
      </c>
      <c r="K42" s="21" t="s">
        <v>9</v>
      </c>
      <c r="L42" s="19" t="s">
        <v>12</v>
      </c>
      <c r="M42" s="18" t="s">
        <v>60</v>
      </c>
    </row>
    <row r="43" spans="1:13">
      <c r="A43" s="15">
        <v>35</v>
      </c>
      <c r="B43" s="18" t="s">
        <v>60</v>
      </c>
      <c r="C43" s="20" t="s">
        <v>15</v>
      </c>
      <c r="D43" s="21" t="s">
        <v>9</v>
      </c>
      <c r="E43" s="18" t="s">
        <v>60</v>
      </c>
      <c r="F43" s="22" t="s">
        <v>11</v>
      </c>
      <c r="G43" s="21" t="s">
        <v>9</v>
      </c>
      <c r="H43" s="18" t="s">
        <v>60</v>
      </c>
      <c r="I43" s="20" t="s">
        <v>15</v>
      </c>
      <c r="J43" s="21" t="s">
        <v>9</v>
      </c>
      <c r="K43" s="18" t="s">
        <v>60</v>
      </c>
      <c r="L43" s="21" t="s">
        <v>9</v>
      </c>
      <c r="M43" s="19" t="s">
        <v>12</v>
      </c>
    </row>
    <row r="44" spans="1:13">
      <c r="A44" s="15">
        <v>36</v>
      </c>
      <c r="B44" s="21" t="s">
        <v>9</v>
      </c>
      <c r="C44" s="18" t="s">
        <v>60</v>
      </c>
      <c r="D44" s="20" t="s">
        <v>15</v>
      </c>
      <c r="E44" s="21" t="s">
        <v>9</v>
      </c>
      <c r="F44" s="18" t="s">
        <v>60</v>
      </c>
      <c r="G44" s="22" t="s">
        <v>11</v>
      </c>
      <c r="H44" s="21" t="s">
        <v>9</v>
      </c>
      <c r="I44" s="18" t="s">
        <v>60</v>
      </c>
      <c r="J44" s="20" t="s">
        <v>15</v>
      </c>
      <c r="K44" s="21" t="s">
        <v>9</v>
      </c>
      <c r="L44" s="18" t="s">
        <v>60</v>
      </c>
      <c r="M44" s="21" t="s">
        <v>9</v>
      </c>
    </row>
    <row r="45" spans="1:1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>
      <c r="B46" s="26" t="s">
        <v>30</v>
      </c>
      <c r="C46" s="35" t="s">
        <v>57</v>
      </c>
      <c r="D46" s="35" t="s">
        <v>58</v>
      </c>
      <c r="E46" s="35" t="s">
        <v>59</v>
      </c>
      <c r="F46" s="26" t="s">
        <v>31</v>
      </c>
      <c r="I46" s="35" t="s">
        <v>57</v>
      </c>
      <c r="J46" s="26" t="s">
        <v>31</v>
      </c>
      <c r="K46" s="26" t="s">
        <v>61</v>
      </c>
    </row>
    <row r="47" spans="1:13">
      <c r="A47" s="6"/>
      <c r="B47" s="21" t="s">
        <v>9</v>
      </c>
      <c r="C47" s="21">
        <f>'CONTEOS 30-70'!H6</f>
        <v>159</v>
      </c>
      <c r="D47" s="36">
        <f>'CONTEOS 30-70'!H6/'PREMISAS 01'!D8</f>
        <v>13.25</v>
      </c>
      <c r="E47" s="43">
        <f>ROUND(D47,0)</f>
        <v>13</v>
      </c>
      <c r="F47" s="21">
        <f>COUNTIF(B$9:B$44,"PAN")</f>
        <v>13</v>
      </c>
      <c r="I47" s="21">
        <f>C47</f>
        <v>159</v>
      </c>
      <c r="J47" s="21">
        <f>COUNTIF(B9:M44,"PAN")</f>
        <v>159</v>
      </c>
      <c r="K47" s="8">
        <f>J47-I47</f>
        <v>0</v>
      </c>
      <c r="L47" s="79" t="s">
        <v>32</v>
      </c>
      <c r="M47" s="79">
        <f>COUNTIF(B9:M44,"AUT")</f>
        <v>1</v>
      </c>
    </row>
    <row r="48" spans="1:13">
      <c r="A48" s="6"/>
      <c r="B48" s="18" t="s">
        <v>60</v>
      </c>
      <c r="C48" s="18">
        <f>'CONTEOS 30-70'!H7</f>
        <v>146</v>
      </c>
      <c r="D48" s="37">
        <f>'CONTEOS 30-70'!H7/'PREMISAS 01'!D8</f>
        <v>12.166666666666666</v>
      </c>
      <c r="E48" s="44">
        <f t="shared" ref="E48:E53" si="2">ROUND(D48,0)</f>
        <v>12</v>
      </c>
      <c r="F48" s="18">
        <f>COUNTIF(B$9:B$44,"PRI")</f>
        <v>13</v>
      </c>
      <c r="I48" s="18">
        <f t="shared" ref="I48:I53" si="3">C48</f>
        <v>146</v>
      </c>
      <c r="J48" s="18">
        <f>COUNTIF(B9:M44,"PRI")</f>
        <v>146</v>
      </c>
      <c r="K48" s="8">
        <f t="shared" ref="K48:K53" si="4">J48-I48</f>
        <v>0</v>
      </c>
      <c r="L48" s="25"/>
      <c r="M48" s="25"/>
    </row>
    <row r="49" spans="1:13">
      <c r="A49" s="6"/>
      <c r="B49" s="22" t="s">
        <v>11</v>
      </c>
      <c r="C49" s="22">
        <f>'CONTEOS 30-70'!H8</f>
        <v>31</v>
      </c>
      <c r="D49" s="38">
        <f>'CONTEOS 30-70'!H8/'PREMISAS 01'!D8</f>
        <v>2.5833333333333335</v>
      </c>
      <c r="E49" s="45">
        <f t="shared" si="2"/>
        <v>3</v>
      </c>
      <c r="F49" s="22">
        <f>COUNTIF(B$9:B$44,"PRD")</f>
        <v>2</v>
      </c>
      <c r="I49" s="22">
        <f t="shared" si="3"/>
        <v>31</v>
      </c>
      <c r="J49" s="22">
        <f>COUNTIF(B9:M44,"PRD")</f>
        <v>31</v>
      </c>
      <c r="K49" s="8">
        <f t="shared" si="4"/>
        <v>0</v>
      </c>
      <c r="L49" s="25"/>
      <c r="M49" s="25"/>
    </row>
    <row r="50" spans="1:13">
      <c r="A50" s="6"/>
      <c r="B50" s="19" t="s">
        <v>12</v>
      </c>
      <c r="C50" s="19">
        <f>'CONTEOS 30-70'!H9</f>
        <v>24</v>
      </c>
      <c r="D50" s="39">
        <f>'CONTEOS 30-70'!H9/'PREMISAS 01'!D8</f>
        <v>2</v>
      </c>
      <c r="E50" s="46">
        <f t="shared" si="2"/>
        <v>2</v>
      </c>
      <c r="F50" s="19">
        <f>COUNTIF(B$9:B$44,"PT")</f>
        <v>2</v>
      </c>
      <c r="I50" s="19">
        <f t="shared" si="3"/>
        <v>24</v>
      </c>
      <c r="J50" s="19">
        <f>COUNTIF(B9:M44,"PT")</f>
        <v>24</v>
      </c>
      <c r="K50" s="8">
        <f t="shared" si="4"/>
        <v>0</v>
      </c>
      <c r="L50" s="25"/>
      <c r="M50" s="25"/>
    </row>
    <row r="51" spans="1:13">
      <c r="A51" s="6"/>
      <c r="B51" s="23" t="s">
        <v>13</v>
      </c>
      <c r="C51" s="23">
        <f>'CONTEOS 30-70'!H10</f>
        <v>28</v>
      </c>
      <c r="D51" s="40">
        <f>'CONTEOS 30-70'!H10/'PREMISAS 01'!D8</f>
        <v>2.3333333333333335</v>
      </c>
      <c r="E51" s="47">
        <f t="shared" si="2"/>
        <v>2</v>
      </c>
      <c r="F51" s="23">
        <f>COUNTIF(B$9:B$44,"PVEM")</f>
        <v>2</v>
      </c>
      <c r="I51" s="23">
        <f t="shared" si="3"/>
        <v>28</v>
      </c>
      <c r="J51" s="23">
        <f>COUNTIF(B9:M44,"PVEM")</f>
        <v>28</v>
      </c>
      <c r="K51" s="8">
        <f t="shared" si="4"/>
        <v>0</v>
      </c>
      <c r="L51" s="25"/>
      <c r="M51" s="25"/>
    </row>
    <row r="52" spans="1:13">
      <c r="A52" s="6"/>
      <c r="B52" s="24" t="s">
        <v>14</v>
      </c>
      <c r="C52" s="24">
        <f>'CONTEOS 30-70'!H11</f>
        <v>24</v>
      </c>
      <c r="D52" s="41">
        <f>'CONTEOS 30-70'!H11/'PREMISAS 01'!D8</f>
        <v>2</v>
      </c>
      <c r="E52" s="48">
        <f t="shared" si="2"/>
        <v>2</v>
      </c>
      <c r="F52" s="24">
        <f>COUNTIF(B$9:B$44,"CONV")</f>
        <v>2</v>
      </c>
      <c r="I52" s="24">
        <f t="shared" si="3"/>
        <v>24</v>
      </c>
      <c r="J52" s="24">
        <f>COUNTIF(B9:M44,"CONV")</f>
        <v>24</v>
      </c>
      <c r="K52" s="8">
        <f t="shared" si="4"/>
        <v>0</v>
      </c>
      <c r="L52" s="25"/>
      <c r="M52" s="25"/>
    </row>
    <row r="53" spans="1:13">
      <c r="A53" s="6"/>
      <c r="B53" s="20" t="s">
        <v>15</v>
      </c>
      <c r="C53" s="20">
        <f>'CONTEOS 30-70'!H12</f>
        <v>19</v>
      </c>
      <c r="D53" s="42">
        <f>'CONTEOS 30-70'!H12/'PREMISAS 01'!D8</f>
        <v>1.5833333333333333</v>
      </c>
      <c r="E53" s="49">
        <f t="shared" si="2"/>
        <v>2</v>
      </c>
      <c r="F53" s="20">
        <f>COUNTIF(B$9:B$44,"PAY")</f>
        <v>0</v>
      </c>
      <c r="I53" s="20">
        <f t="shared" si="3"/>
        <v>19</v>
      </c>
      <c r="J53" s="20">
        <f>COUNTIF(B9:M44,"PNA")</f>
        <v>19</v>
      </c>
      <c r="K53" s="8">
        <f t="shared" si="4"/>
        <v>0</v>
      </c>
      <c r="L53" s="25"/>
      <c r="M53" s="25"/>
    </row>
    <row r="54" spans="1:13">
      <c r="A54" s="6"/>
      <c r="B54" s="14" t="s">
        <v>6</v>
      </c>
      <c r="F54" s="14">
        <f>SUM(F47:F53)</f>
        <v>34</v>
      </c>
      <c r="I54">
        <f>SUM(I47:I53)</f>
        <v>431</v>
      </c>
      <c r="J54">
        <f>SUM(J47:J53)</f>
        <v>431</v>
      </c>
      <c r="L54" t="s">
        <v>6</v>
      </c>
      <c r="M54">
        <f>J54+M47</f>
        <v>432</v>
      </c>
    </row>
    <row r="55" spans="1:13">
      <c r="B55" s="79" t="s">
        <v>32</v>
      </c>
      <c r="C55" s="79">
        <f>COUNTIF(B$9:B$44,"AUT")</f>
        <v>0</v>
      </c>
      <c r="K55" s="13"/>
      <c r="L55" s="13"/>
      <c r="M55" s="13"/>
    </row>
    <row r="57" spans="1:13">
      <c r="A57" s="14" t="s">
        <v>83</v>
      </c>
      <c r="B57" s="28"/>
      <c r="C57" s="12"/>
      <c r="D57" s="27"/>
      <c r="H57" s="27"/>
    </row>
    <row r="58" spans="1:13">
      <c r="A58" s="21" t="s">
        <v>9</v>
      </c>
      <c r="B58" s="21">
        <f t="shared" ref="B58:M58" si="5">COUNTIF(B9:B44,"PAN")</f>
        <v>13</v>
      </c>
      <c r="C58" s="21">
        <f t="shared" si="5"/>
        <v>13</v>
      </c>
      <c r="D58" s="21">
        <f t="shared" si="5"/>
        <v>13</v>
      </c>
      <c r="E58" s="21">
        <f t="shared" si="5"/>
        <v>14</v>
      </c>
      <c r="F58" s="21">
        <f t="shared" si="5"/>
        <v>13</v>
      </c>
      <c r="G58" s="21">
        <f t="shared" si="5"/>
        <v>13</v>
      </c>
      <c r="H58" s="21">
        <f t="shared" si="5"/>
        <v>14</v>
      </c>
      <c r="I58" s="21">
        <f t="shared" si="5"/>
        <v>13</v>
      </c>
      <c r="J58" s="21">
        <f t="shared" si="5"/>
        <v>13</v>
      </c>
      <c r="K58" s="21">
        <f t="shared" si="5"/>
        <v>14</v>
      </c>
      <c r="L58" s="21">
        <f t="shared" si="5"/>
        <v>13</v>
      </c>
      <c r="M58" s="21">
        <f t="shared" si="5"/>
        <v>13</v>
      </c>
    </row>
    <row r="59" spans="1:13">
      <c r="A59" s="18" t="s">
        <v>60</v>
      </c>
      <c r="B59" s="18">
        <f t="shared" ref="B59:M59" si="6">COUNTIF(B9:B44,"PRI")</f>
        <v>13</v>
      </c>
      <c r="C59" s="18">
        <f t="shared" si="6"/>
        <v>12</v>
      </c>
      <c r="D59" s="18">
        <f t="shared" si="6"/>
        <v>12</v>
      </c>
      <c r="E59" s="18">
        <f t="shared" si="6"/>
        <v>12</v>
      </c>
      <c r="F59" s="18">
        <f t="shared" si="6"/>
        <v>12</v>
      </c>
      <c r="G59" s="18">
        <f t="shared" si="6"/>
        <v>12</v>
      </c>
      <c r="H59" s="18">
        <f t="shared" si="6"/>
        <v>12</v>
      </c>
      <c r="I59" s="18">
        <f t="shared" si="6"/>
        <v>13</v>
      </c>
      <c r="J59" s="18">
        <f t="shared" si="6"/>
        <v>12</v>
      </c>
      <c r="K59" s="18">
        <f t="shared" si="6"/>
        <v>12</v>
      </c>
      <c r="L59" s="18">
        <f t="shared" si="6"/>
        <v>12</v>
      </c>
      <c r="M59" s="18">
        <f t="shared" si="6"/>
        <v>12</v>
      </c>
    </row>
    <row r="60" spans="1:13">
      <c r="A60" s="22" t="s">
        <v>11</v>
      </c>
      <c r="B60" s="22">
        <f t="shared" ref="B60:M60" si="7">COUNTIF(B9:B44,"PRD")</f>
        <v>2</v>
      </c>
      <c r="C60" s="22">
        <f t="shared" si="7"/>
        <v>3</v>
      </c>
      <c r="D60" s="22">
        <f t="shared" si="7"/>
        <v>3</v>
      </c>
      <c r="E60" s="22">
        <f t="shared" si="7"/>
        <v>3</v>
      </c>
      <c r="F60" s="22">
        <f t="shared" si="7"/>
        <v>2</v>
      </c>
      <c r="G60" s="22">
        <f t="shared" si="7"/>
        <v>3</v>
      </c>
      <c r="H60" s="22">
        <f t="shared" si="7"/>
        <v>2</v>
      </c>
      <c r="I60" s="22">
        <f t="shared" si="7"/>
        <v>2</v>
      </c>
      <c r="J60" s="22">
        <f t="shared" si="7"/>
        <v>3</v>
      </c>
      <c r="K60" s="22">
        <f t="shared" si="7"/>
        <v>3</v>
      </c>
      <c r="L60" s="22">
        <f t="shared" si="7"/>
        <v>2</v>
      </c>
      <c r="M60" s="22">
        <f t="shared" si="7"/>
        <v>3</v>
      </c>
    </row>
    <row r="61" spans="1:13">
      <c r="A61" s="19" t="s">
        <v>12</v>
      </c>
      <c r="B61" s="19">
        <f t="shared" ref="B61:M61" si="8">COUNTIF(B9:B44,"PT")</f>
        <v>2</v>
      </c>
      <c r="C61" s="19">
        <f t="shared" si="8"/>
        <v>2</v>
      </c>
      <c r="D61" s="19">
        <f t="shared" si="8"/>
        <v>2</v>
      </c>
      <c r="E61" s="19">
        <f t="shared" si="8"/>
        <v>2</v>
      </c>
      <c r="F61" s="19">
        <f t="shared" si="8"/>
        <v>2</v>
      </c>
      <c r="G61" s="19">
        <f t="shared" si="8"/>
        <v>2</v>
      </c>
      <c r="H61" s="19">
        <f t="shared" si="8"/>
        <v>2</v>
      </c>
      <c r="I61" s="19">
        <f t="shared" si="8"/>
        <v>2</v>
      </c>
      <c r="J61" s="19">
        <f t="shared" si="8"/>
        <v>2</v>
      </c>
      <c r="K61" s="19">
        <f t="shared" si="8"/>
        <v>2</v>
      </c>
      <c r="L61" s="19">
        <f t="shared" si="8"/>
        <v>2</v>
      </c>
      <c r="M61" s="19">
        <f t="shared" si="8"/>
        <v>2</v>
      </c>
    </row>
    <row r="62" spans="1:13">
      <c r="A62" s="23" t="s">
        <v>13</v>
      </c>
      <c r="B62" s="23">
        <f t="shared" ref="B62:M62" si="9">COUNTIF(B9:B44,"PVEM")</f>
        <v>2</v>
      </c>
      <c r="C62" s="23">
        <f t="shared" si="9"/>
        <v>2</v>
      </c>
      <c r="D62" s="23">
        <f t="shared" si="9"/>
        <v>2</v>
      </c>
      <c r="E62" s="23">
        <f t="shared" si="9"/>
        <v>2</v>
      </c>
      <c r="F62" s="23">
        <f t="shared" si="9"/>
        <v>3</v>
      </c>
      <c r="G62" s="23">
        <f t="shared" si="9"/>
        <v>2</v>
      </c>
      <c r="H62" s="23">
        <f t="shared" si="9"/>
        <v>2</v>
      </c>
      <c r="I62" s="23">
        <f t="shared" si="9"/>
        <v>2</v>
      </c>
      <c r="J62" s="23">
        <f t="shared" si="9"/>
        <v>2</v>
      </c>
      <c r="K62" s="23">
        <f t="shared" si="9"/>
        <v>2</v>
      </c>
      <c r="L62" s="23">
        <f t="shared" si="9"/>
        <v>4</v>
      </c>
      <c r="M62" s="23">
        <f t="shared" si="9"/>
        <v>3</v>
      </c>
    </row>
    <row r="63" spans="1:13">
      <c r="A63" s="24" t="s">
        <v>14</v>
      </c>
      <c r="B63" s="24">
        <f t="shared" ref="B63:M63" si="10">COUNTIF(B9:B44,"CONV")</f>
        <v>2</v>
      </c>
      <c r="C63" s="24">
        <f t="shared" si="10"/>
        <v>2</v>
      </c>
      <c r="D63" s="24">
        <f t="shared" si="10"/>
        <v>2</v>
      </c>
      <c r="E63" s="24">
        <f t="shared" si="10"/>
        <v>2</v>
      </c>
      <c r="F63" s="24">
        <f t="shared" si="10"/>
        <v>2</v>
      </c>
      <c r="G63" s="24">
        <f t="shared" si="10"/>
        <v>2</v>
      </c>
      <c r="H63" s="24">
        <f t="shared" si="10"/>
        <v>2</v>
      </c>
      <c r="I63" s="24">
        <f t="shared" si="10"/>
        <v>2</v>
      </c>
      <c r="J63" s="24">
        <f t="shared" si="10"/>
        <v>2</v>
      </c>
      <c r="K63" s="24">
        <f t="shared" si="10"/>
        <v>2</v>
      </c>
      <c r="L63" s="24">
        <f t="shared" si="10"/>
        <v>2</v>
      </c>
      <c r="M63" s="24">
        <f t="shared" si="10"/>
        <v>2</v>
      </c>
    </row>
    <row r="64" spans="1:13">
      <c r="A64" s="20" t="s">
        <v>15</v>
      </c>
      <c r="B64" s="20">
        <f t="shared" ref="B64:M64" si="11">COUNTIF(B9:B44,"PNA")</f>
        <v>2</v>
      </c>
      <c r="C64" s="20">
        <f t="shared" si="11"/>
        <v>2</v>
      </c>
      <c r="D64" s="20">
        <f t="shared" si="11"/>
        <v>2</v>
      </c>
      <c r="E64" s="20">
        <f t="shared" si="11"/>
        <v>1</v>
      </c>
      <c r="F64" s="20">
        <f t="shared" si="11"/>
        <v>1</v>
      </c>
      <c r="G64" s="20">
        <f t="shared" si="11"/>
        <v>2</v>
      </c>
      <c r="H64" s="20">
        <f t="shared" si="11"/>
        <v>2</v>
      </c>
      <c r="I64" s="20">
        <f t="shared" si="11"/>
        <v>2</v>
      </c>
      <c r="J64" s="20">
        <f t="shared" si="11"/>
        <v>2</v>
      </c>
      <c r="K64" s="20">
        <f t="shared" si="11"/>
        <v>1</v>
      </c>
      <c r="L64" s="20">
        <f t="shared" si="11"/>
        <v>1</v>
      </c>
      <c r="M64" s="20">
        <f t="shared" si="11"/>
        <v>1</v>
      </c>
    </row>
    <row r="66" spans="1:13">
      <c r="A66" s="79" t="s">
        <v>32</v>
      </c>
      <c r="B66" s="79">
        <f t="shared" ref="B66:M66" si="12">COUNTIF(B$9:B$44,"AUT")</f>
        <v>0</v>
      </c>
      <c r="C66" s="79">
        <f t="shared" si="12"/>
        <v>0</v>
      </c>
      <c r="D66" s="79">
        <f t="shared" si="12"/>
        <v>0</v>
      </c>
      <c r="E66" s="79">
        <f t="shared" si="12"/>
        <v>0</v>
      </c>
      <c r="F66" s="79">
        <f t="shared" si="12"/>
        <v>1</v>
      </c>
      <c r="G66" s="79">
        <f t="shared" si="12"/>
        <v>0</v>
      </c>
      <c r="H66" s="79">
        <f t="shared" si="12"/>
        <v>0</v>
      </c>
      <c r="I66" s="79">
        <f t="shared" si="12"/>
        <v>0</v>
      </c>
      <c r="J66" s="79">
        <f t="shared" si="12"/>
        <v>0</v>
      </c>
      <c r="K66" s="79">
        <f t="shared" si="12"/>
        <v>0</v>
      </c>
      <c r="L66" s="79">
        <f t="shared" si="12"/>
        <v>0</v>
      </c>
      <c r="M66" s="79">
        <f t="shared" si="12"/>
        <v>0</v>
      </c>
    </row>
    <row r="68" spans="1:13">
      <c r="A68" s="74" t="s">
        <v>6</v>
      </c>
      <c r="B68" s="74">
        <f t="shared" ref="B68:M68" si="13">SUM(B58:B66)</f>
        <v>36</v>
      </c>
      <c r="C68" s="74">
        <f t="shared" si="13"/>
        <v>36</v>
      </c>
      <c r="D68" s="74">
        <f t="shared" si="13"/>
        <v>36</v>
      </c>
      <c r="E68" s="74">
        <f t="shared" si="13"/>
        <v>36</v>
      </c>
      <c r="F68" s="74">
        <f t="shared" si="13"/>
        <v>36</v>
      </c>
      <c r="G68" s="74">
        <f t="shared" si="13"/>
        <v>36</v>
      </c>
      <c r="H68" s="74">
        <f t="shared" si="13"/>
        <v>36</v>
      </c>
      <c r="I68" s="74">
        <f t="shared" si="13"/>
        <v>36</v>
      </c>
      <c r="J68" s="74">
        <f t="shared" si="13"/>
        <v>36</v>
      </c>
      <c r="K68" s="74">
        <f t="shared" si="13"/>
        <v>36</v>
      </c>
      <c r="L68" s="74">
        <f t="shared" si="13"/>
        <v>36</v>
      </c>
      <c r="M68" s="74">
        <f t="shared" si="13"/>
        <v>36</v>
      </c>
    </row>
  </sheetData>
  <autoFilter ref="B8:M44"/>
  <mergeCells count="2">
    <mergeCell ref="A3:M3"/>
    <mergeCell ref="A4:M4"/>
  </mergeCells>
  <phoneticPr fontId="32" type="noConversion"/>
  <printOptions horizontalCentered="1" verticalCentered="1"/>
  <pageMargins left="0.31496062992125984" right="0.31496062992125984" top="0.19685039370078741" bottom="0.19685039370078741" header="0.31496062992125984" footer="0.31496062992125984"/>
  <pageSetup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2"/>
  <sheetViews>
    <sheetView view="pageBreakPreview" zoomScale="90" zoomScaleNormal="75" zoomScaleSheetLayoutView="90" workbookViewId="0">
      <selection activeCell="T2" sqref="T2"/>
    </sheetView>
  </sheetViews>
  <sheetFormatPr baseColWidth="10" defaultRowHeight="12.75"/>
  <cols>
    <col min="1" max="1" width="10.42578125" style="52" customWidth="1"/>
    <col min="2" max="3" width="4.28515625" style="52" customWidth="1"/>
    <col min="4" max="4" width="3.7109375" style="52" customWidth="1"/>
    <col min="5" max="20" width="11" style="52" customWidth="1"/>
    <col min="21" max="16384" width="11.42578125" style="52"/>
  </cols>
  <sheetData>
    <row r="1" spans="1:20" ht="24" customHeight="1"/>
    <row r="2" spans="1:20" ht="15.75" customHeight="1">
      <c r="T2" s="114" t="s">
        <v>99</v>
      </c>
    </row>
    <row r="3" spans="1:20" ht="15.75" customHeight="1">
      <c r="A3" s="148" t="s">
        <v>93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s="53" customFormat="1" ht="15.75" customHeight="1">
      <c r="A4" s="149" t="s">
        <v>62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s="53" customFormat="1" ht="15.75" customHeight="1">
      <c r="A5" s="149" t="str">
        <f>"ELECTORAL Y OTRAS AUTORIDADES DENTRO DEL PROCESO ELECTORAL LOCAL EXTRAORDINARIO  DEL ESTADO DE " &amp; 'PREMISAS 01'!C4 &amp; " 2010"</f>
        <v>ELECTORAL Y OTRAS AUTORIDADES DENTRO DEL PROCESO ELECTORAL LOCAL EXTRAORDINARIO  DEL ESTADO DE YUCATÁN - MUNICIPIO DE MUXUPIP 2010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s="53" customFormat="1" ht="15.75" customHeight="1">
      <c r="A6" s="149" t="str">
        <f>"PERIODO DE " &amp; 'PREMISAS 01'!B8 &amp; " ELECTORAL Y PERIODO DE VEDA"</f>
        <v>PERIODO DE CAMPAÑA ELECTORAL Y PERIODO DE VEDA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s="55" customFormat="1" ht="15">
      <c r="A7" s="107" t="s">
        <v>63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</row>
    <row r="8" spans="1:20" s="55" customFormat="1" ht="15.75" customHeigh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s="55" customFormat="1">
      <c r="A9" s="54" t="s">
        <v>64</v>
      </c>
      <c r="E9" s="55" t="s">
        <v>90</v>
      </c>
      <c r="I9" s="56"/>
      <c r="N9" s="56"/>
    </row>
    <row r="10" spans="1:20" s="55" customFormat="1" ht="13.5">
      <c r="A10" s="54" t="s">
        <v>65</v>
      </c>
      <c r="E10" s="55" t="str">
        <f>'PREMISAS 01'!C4</f>
        <v>YUCATÁN - MUNICIPIO DE MUXUPIP</v>
      </c>
      <c r="Q10" s="59" t="s">
        <v>66</v>
      </c>
      <c r="R10" s="60" t="s">
        <v>9</v>
      </c>
      <c r="S10" s="61" t="s">
        <v>67</v>
      </c>
      <c r="T10" s="62" t="s">
        <v>13</v>
      </c>
    </row>
    <row r="11" spans="1:20" ht="13.5" customHeight="1">
      <c r="A11" s="54" t="s">
        <v>68</v>
      </c>
      <c r="B11" s="55"/>
      <c r="C11" s="55"/>
      <c r="D11" s="55"/>
      <c r="E11" s="55" t="s">
        <v>94</v>
      </c>
      <c r="F11" s="55"/>
      <c r="G11" s="55"/>
      <c r="H11" s="63"/>
      <c r="I11" s="63"/>
      <c r="J11" s="55"/>
      <c r="K11" s="55"/>
      <c r="L11" s="55"/>
      <c r="M11" s="55"/>
      <c r="N11" s="55"/>
      <c r="O11" s="55"/>
      <c r="P11" s="55"/>
      <c r="Q11" s="64" t="s">
        <v>69</v>
      </c>
      <c r="R11" s="65" t="s">
        <v>10</v>
      </c>
      <c r="S11" s="66" t="s">
        <v>70</v>
      </c>
      <c r="T11" s="62" t="s">
        <v>14</v>
      </c>
    </row>
    <row r="12" spans="1:20" ht="13.5">
      <c r="A12" s="54" t="s">
        <v>71</v>
      </c>
      <c r="B12" s="55"/>
      <c r="C12" s="55"/>
      <c r="D12" s="55"/>
      <c r="E12" s="55" t="s">
        <v>94</v>
      </c>
      <c r="F12" s="55"/>
      <c r="G12" s="55"/>
      <c r="H12" s="63"/>
      <c r="I12" s="63"/>
      <c r="J12" s="55"/>
      <c r="K12" s="55"/>
      <c r="L12" s="55"/>
      <c r="M12" s="55"/>
      <c r="N12" s="55"/>
      <c r="O12" s="55"/>
      <c r="P12" s="55"/>
      <c r="Q12" s="67" t="s">
        <v>72</v>
      </c>
      <c r="R12" s="65" t="s">
        <v>11</v>
      </c>
      <c r="S12" s="72" t="s">
        <v>73</v>
      </c>
      <c r="T12" s="58" t="s">
        <v>15</v>
      </c>
    </row>
    <row r="13" spans="1:20" s="69" customFormat="1" ht="15" customHeight="1">
      <c r="A13" s="54" t="s">
        <v>74</v>
      </c>
      <c r="B13" s="52"/>
      <c r="C13" s="52"/>
      <c r="D13" s="52"/>
      <c r="E13" s="55" t="s">
        <v>94</v>
      </c>
      <c r="F13" s="52"/>
      <c r="G13" s="52"/>
      <c r="H13" s="52"/>
      <c r="I13" s="52"/>
      <c r="J13" s="52"/>
      <c r="K13" s="52"/>
      <c r="L13" s="57" t="s">
        <v>32</v>
      </c>
      <c r="M13" s="55" t="s">
        <v>79</v>
      </c>
      <c r="N13" s="55"/>
      <c r="O13" s="55"/>
      <c r="P13" s="55"/>
      <c r="Q13" s="68" t="s">
        <v>75</v>
      </c>
      <c r="R13" s="60" t="s">
        <v>12</v>
      </c>
      <c r="S13" s="89"/>
      <c r="T13" s="107"/>
    </row>
    <row r="14" spans="1:20" s="69" customFormat="1" ht="12.75" customHeight="1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88"/>
      <c r="T14" s="58"/>
    </row>
    <row r="15" spans="1:20" s="69" customFormat="1" ht="23.25" customHeight="1">
      <c r="A15" s="104" t="s">
        <v>76</v>
      </c>
      <c r="B15" s="104"/>
      <c r="C15" s="104"/>
      <c r="D15" s="104"/>
      <c r="E15" s="101" t="s">
        <v>89</v>
      </c>
      <c r="F15" s="108"/>
      <c r="G15" s="108"/>
      <c r="H15" s="108"/>
      <c r="I15" s="108"/>
      <c r="J15" s="108"/>
      <c r="K15" s="101" t="s">
        <v>92</v>
      </c>
      <c r="L15" s="108"/>
      <c r="M15" s="108"/>
      <c r="N15" s="108"/>
      <c r="O15" s="108"/>
      <c r="P15" s="108"/>
      <c r="Q15" s="108"/>
      <c r="R15" s="108"/>
      <c r="S15" s="108"/>
      <c r="T15" s="108"/>
    </row>
    <row r="16" spans="1:20" s="69" customFormat="1" ht="23.25" customHeight="1">
      <c r="A16" s="104" t="s">
        <v>77</v>
      </c>
      <c r="B16" s="104"/>
      <c r="C16" s="104"/>
      <c r="D16" s="104"/>
      <c r="E16" s="50">
        <v>40446</v>
      </c>
      <c r="F16" s="50">
        <f>E16+1</f>
        <v>40447</v>
      </c>
      <c r="G16" s="50">
        <f t="shared" ref="G16:T17" si="0">F16+1</f>
        <v>40448</v>
      </c>
      <c r="H16" s="50">
        <f t="shared" si="0"/>
        <v>40449</v>
      </c>
      <c r="I16" s="50">
        <f t="shared" si="0"/>
        <v>40450</v>
      </c>
      <c r="J16" s="50">
        <f t="shared" si="0"/>
        <v>40451</v>
      </c>
      <c r="K16" s="50">
        <f t="shared" si="0"/>
        <v>40452</v>
      </c>
      <c r="L16" s="50">
        <f t="shared" si="0"/>
        <v>40453</v>
      </c>
      <c r="M16" s="50">
        <f t="shared" si="0"/>
        <v>40454</v>
      </c>
      <c r="N16" s="50">
        <f t="shared" si="0"/>
        <v>40455</v>
      </c>
      <c r="O16" s="50">
        <f t="shared" si="0"/>
        <v>40456</v>
      </c>
      <c r="P16" s="50">
        <f t="shared" si="0"/>
        <v>40457</v>
      </c>
      <c r="Q16" s="50">
        <f t="shared" si="0"/>
        <v>40458</v>
      </c>
      <c r="R16" s="50">
        <f t="shared" si="0"/>
        <v>40459</v>
      </c>
      <c r="S16" s="50">
        <f t="shared" si="0"/>
        <v>40460</v>
      </c>
      <c r="T16" s="50">
        <f t="shared" si="0"/>
        <v>40461</v>
      </c>
    </row>
    <row r="17" spans="1:20" s="71" customFormat="1" ht="15" customHeight="1">
      <c r="A17" s="105" t="s">
        <v>29</v>
      </c>
      <c r="B17" s="105" t="s">
        <v>3</v>
      </c>
      <c r="C17" s="105"/>
      <c r="D17" s="106" t="s">
        <v>34</v>
      </c>
      <c r="E17" s="75">
        <v>40446</v>
      </c>
      <c r="F17" s="75">
        <f>E17+1</f>
        <v>40447</v>
      </c>
      <c r="G17" s="75">
        <f t="shared" si="0"/>
        <v>40448</v>
      </c>
      <c r="H17" s="75">
        <f t="shared" si="0"/>
        <v>40449</v>
      </c>
      <c r="I17" s="75">
        <f t="shared" si="0"/>
        <v>40450</v>
      </c>
      <c r="J17" s="75">
        <f t="shared" si="0"/>
        <v>40451</v>
      </c>
      <c r="K17" s="75">
        <f t="shared" si="0"/>
        <v>40452</v>
      </c>
      <c r="L17" s="75">
        <f t="shared" si="0"/>
        <v>40453</v>
      </c>
      <c r="M17" s="75">
        <f t="shared" si="0"/>
        <v>40454</v>
      </c>
      <c r="N17" s="75">
        <f t="shared" si="0"/>
        <v>40455</v>
      </c>
      <c r="O17" s="75">
        <f t="shared" si="0"/>
        <v>40456</v>
      </c>
      <c r="P17" s="75">
        <f t="shared" si="0"/>
        <v>40457</v>
      </c>
      <c r="Q17" s="75">
        <f t="shared" si="0"/>
        <v>40458</v>
      </c>
      <c r="R17" s="75">
        <f t="shared" si="0"/>
        <v>40459</v>
      </c>
      <c r="S17" s="75">
        <f t="shared" si="0"/>
        <v>40460</v>
      </c>
      <c r="T17" s="75">
        <f t="shared" si="0"/>
        <v>40461</v>
      </c>
    </row>
    <row r="18" spans="1:20" s="71" customFormat="1" ht="15" customHeight="1">
      <c r="A18" s="105"/>
      <c r="B18" s="105"/>
      <c r="C18" s="105"/>
      <c r="D18" s="106"/>
      <c r="E18" s="70" t="s">
        <v>78</v>
      </c>
      <c r="F18" s="70" t="s">
        <v>78</v>
      </c>
      <c r="G18" s="70" t="s">
        <v>78</v>
      </c>
      <c r="H18" s="70" t="s">
        <v>78</v>
      </c>
      <c r="I18" s="70" t="s">
        <v>78</v>
      </c>
      <c r="J18" s="70" t="s">
        <v>78</v>
      </c>
      <c r="K18" s="70" t="s">
        <v>78</v>
      </c>
      <c r="L18" s="70" t="s">
        <v>78</v>
      </c>
      <c r="M18" s="70" t="s">
        <v>78</v>
      </c>
      <c r="N18" s="70" t="s">
        <v>78</v>
      </c>
      <c r="O18" s="70" t="s">
        <v>78</v>
      </c>
      <c r="P18" s="70" t="s">
        <v>78</v>
      </c>
      <c r="Q18" s="70" t="s">
        <v>78</v>
      </c>
      <c r="R18" s="70" t="s">
        <v>78</v>
      </c>
      <c r="S18" s="70" t="s">
        <v>78</v>
      </c>
      <c r="T18" s="70" t="s">
        <v>78</v>
      </c>
    </row>
    <row r="19" spans="1:20" s="71" customFormat="1" ht="15" customHeight="1">
      <c r="A19" s="102" t="s">
        <v>46</v>
      </c>
      <c r="B19" s="102">
        <v>3</v>
      </c>
      <c r="C19" s="102">
        <v>1</v>
      </c>
      <c r="D19" s="102">
        <v>1</v>
      </c>
      <c r="E19" s="80" t="s">
        <v>32</v>
      </c>
      <c r="F19" s="80" t="s">
        <v>32</v>
      </c>
      <c r="G19" s="80" t="s">
        <v>32</v>
      </c>
      <c r="H19" s="80" t="s">
        <v>32</v>
      </c>
      <c r="I19" s="80" t="s">
        <v>32</v>
      </c>
      <c r="J19" s="80" t="s">
        <v>32</v>
      </c>
      <c r="K19" s="80" t="s">
        <v>32</v>
      </c>
      <c r="L19" s="80" t="s">
        <v>32</v>
      </c>
      <c r="M19" s="80" t="s">
        <v>32</v>
      </c>
      <c r="N19" s="80" t="s">
        <v>32</v>
      </c>
      <c r="O19" s="80" t="s">
        <v>32</v>
      </c>
      <c r="P19" s="80" t="s">
        <v>32</v>
      </c>
      <c r="Q19" s="80" t="s">
        <v>32</v>
      </c>
      <c r="R19" s="80" t="s">
        <v>32</v>
      </c>
      <c r="S19" s="80" t="s">
        <v>32</v>
      </c>
      <c r="T19" s="80" t="s">
        <v>32</v>
      </c>
    </row>
    <row r="20" spans="1:20" s="71" customFormat="1" ht="15" customHeight="1">
      <c r="A20" s="102"/>
      <c r="B20" s="102"/>
      <c r="C20" s="102"/>
      <c r="D20" s="102">
        <v>2</v>
      </c>
      <c r="E20" s="80" t="s">
        <v>32</v>
      </c>
      <c r="F20" s="80" t="s">
        <v>32</v>
      </c>
      <c r="G20" s="80" t="s">
        <v>32</v>
      </c>
      <c r="H20" s="80" t="s">
        <v>32</v>
      </c>
      <c r="I20" s="80" t="s">
        <v>32</v>
      </c>
      <c r="J20" s="80" t="s">
        <v>32</v>
      </c>
      <c r="K20" s="80" t="s">
        <v>32</v>
      </c>
      <c r="L20" s="80" t="s">
        <v>32</v>
      </c>
      <c r="M20" s="80" t="s">
        <v>32</v>
      </c>
      <c r="N20" s="80" t="s">
        <v>32</v>
      </c>
      <c r="O20" s="80" t="s">
        <v>32</v>
      </c>
      <c r="P20" s="80" t="s">
        <v>32</v>
      </c>
      <c r="Q20" s="80" t="s">
        <v>32</v>
      </c>
      <c r="R20" s="80" t="s">
        <v>32</v>
      </c>
      <c r="S20" s="80" t="s">
        <v>32</v>
      </c>
      <c r="T20" s="80" t="s">
        <v>32</v>
      </c>
    </row>
    <row r="21" spans="1:20" s="71" customFormat="1" ht="15" customHeight="1">
      <c r="A21" s="102"/>
      <c r="B21" s="102"/>
      <c r="C21" s="102">
        <v>1</v>
      </c>
      <c r="D21" s="102">
        <v>3</v>
      </c>
      <c r="E21" s="81" t="s">
        <v>91</v>
      </c>
      <c r="F21" s="82" t="s">
        <v>9</v>
      </c>
      <c r="G21" s="81" t="s">
        <v>91</v>
      </c>
      <c r="H21" s="82" t="s">
        <v>9</v>
      </c>
      <c r="I21" s="80" t="s">
        <v>32</v>
      </c>
      <c r="J21" s="81" t="s">
        <v>91</v>
      </c>
      <c r="K21" s="82" t="s">
        <v>9</v>
      </c>
      <c r="L21" s="83" t="s">
        <v>11</v>
      </c>
      <c r="M21" s="81" t="s">
        <v>91</v>
      </c>
      <c r="N21" s="82" t="s">
        <v>9</v>
      </c>
      <c r="O21" s="84" t="s">
        <v>13</v>
      </c>
      <c r="P21" s="81" t="s">
        <v>91</v>
      </c>
      <c r="Q21" s="80" t="s">
        <v>32</v>
      </c>
      <c r="R21" s="80" t="s">
        <v>32</v>
      </c>
      <c r="S21" s="80" t="s">
        <v>32</v>
      </c>
      <c r="T21" s="80" t="s">
        <v>32</v>
      </c>
    </row>
    <row r="22" spans="1:20" s="71" customFormat="1" ht="15" customHeight="1">
      <c r="A22" s="102"/>
      <c r="B22" s="102"/>
      <c r="C22" s="102"/>
      <c r="D22" s="102">
        <v>4</v>
      </c>
      <c r="E22" s="82" t="s">
        <v>9</v>
      </c>
      <c r="F22" s="81" t="s">
        <v>91</v>
      </c>
      <c r="G22" s="82" t="s">
        <v>9</v>
      </c>
      <c r="H22" s="81" t="s">
        <v>91</v>
      </c>
      <c r="I22" s="82" t="s">
        <v>9</v>
      </c>
      <c r="J22" s="85" t="s">
        <v>15</v>
      </c>
      <c r="K22" s="81" t="s">
        <v>91</v>
      </c>
      <c r="L22" s="82" t="s">
        <v>9</v>
      </c>
      <c r="M22" s="83" t="s">
        <v>11</v>
      </c>
      <c r="N22" s="81" t="s">
        <v>91</v>
      </c>
      <c r="O22" s="82" t="s">
        <v>9</v>
      </c>
      <c r="P22" s="84" t="s">
        <v>13</v>
      </c>
      <c r="Q22" s="80" t="s">
        <v>32</v>
      </c>
      <c r="R22" s="80" t="s">
        <v>32</v>
      </c>
      <c r="S22" s="80" t="s">
        <v>32</v>
      </c>
      <c r="T22" s="80" t="s">
        <v>32</v>
      </c>
    </row>
    <row r="23" spans="1:20" s="71" customFormat="1" ht="15" customHeight="1">
      <c r="A23" s="102"/>
      <c r="B23" s="102"/>
      <c r="C23" s="102">
        <v>1</v>
      </c>
      <c r="D23" s="102">
        <v>5</v>
      </c>
      <c r="E23" s="80" t="s">
        <v>32</v>
      </c>
      <c r="F23" s="80" t="s">
        <v>32</v>
      </c>
      <c r="G23" s="80" t="s">
        <v>32</v>
      </c>
      <c r="H23" s="80" t="s">
        <v>32</v>
      </c>
      <c r="I23" s="80" t="s">
        <v>32</v>
      </c>
      <c r="J23" s="80" t="s">
        <v>32</v>
      </c>
      <c r="K23" s="80" t="s">
        <v>32</v>
      </c>
      <c r="L23" s="80" t="s">
        <v>32</v>
      </c>
      <c r="M23" s="80" t="s">
        <v>32</v>
      </c>
      <c r="N23" s="80" t="s">
        <v>32</v>
      </c>
      <c r="O23" s="80" t="s">
        <v>32</v>
      </c>
      <c r="P23" s="80" t="s">
        <v>32</v>
      </c>
      <c r="Q23" s="80" t="s">
        <v>32</v>
      </c>
      <c r="R23" s="80" t="s">
        <v>32</v>
      </c>
      <c r="S23" s="80" t="s">
        <v>32</v>
      </c>
      <c r="T23" s="80" t="s">
        <v>32</v>
      </c>
    </row>
    <row r="24" spans="1:20" s="71" customFormat="1" ht="15" customHeight="1">
      <c r="A24" s="102"/>
      <c r="B24" s="102"/>
      <c r="C24" s="102"/>
      <c r="D24" s="102">
        <v>6</v>
      </c>
      <c r="E24" s="80" t="s">
        <v>32</v>
      </c>
      <c r="F24" s="80" t="s">
        <v>32</v>
      </c>
      <c r="G24" s="80" t="s">
        <v>32</v>
      </c>
      <c r="H24" s="80" t="s">
        <v>32</v>
      </c>
      <c r="I24" s="80" t="s">
        <v>32</v>
      </c>
      <c r="J24" s="80" t="s">
        <v>32</v>
      </c>
      <c r="K24" s="80" t="s">
        <v>32</v>
      </c>
      <c r="L24" s="80" t="s">
        <v>32</v>
      </c>
      <c r="M24" s="80" t="s">
        <v>32</v>
      </c>
      <c r="N24" s="80" t="s">
        <v>32</v>
      </c>
      <c r="O24" s="80" t="s">
        <v>32</v>
      </c>
      <c r="P24" s="80" t="s">
        <v>32</v>
      </c>
      <c r="Q24" s="80" t="s">
        <v>32</v>
      </c>
      <c r="R24" s="80" t="s">
        <v>32</v>
      </c>
      <c r="S24" s="80" t="s">
        <v>32</v>
      </c>
      <c r="T24" s="80" t="s">
        <v>32</v>
      </c>
    </row>
    <row r="25" spans="1:20" s="71" customFormat="1" ht="15" customHeight="1">
      <c r="A25" s="103" t="s">
        <v>33</v>
      </c>
      <c r="B25" s="102">
        <v>3</v>
      </c>
      <c r="C25" s="102">
        <v>1</v>
      </c>
      <c r="D25" s="102">
        <v>7</v>
      </c>
      <c r="E25" s="80" t="s">
        <v>32</v>
      </c>
      <c r="F25" s="80" t="s">
        <v>32</v>
      </c>
      <c r="G25" s="80" t="s">
        <v>32</v>
      </c>
      <c r="H25" s="80" t="s">
        <v>32</v>
      </c>
      <c r="I25" s="80" t="s">
        <v>32</v>
      </c>
      <c r="J25" s="80" t="s">
        <v>32</v>
      </c>
      <c r="K25" s="80" t="s">
        <v>32</v>
      </c>
      <c r="L25" s="80" t="s">
        <v>32</v>
      </c>
      <c r="M25" s="80" t="s">
        <v>32</v>
      </c>
      <c r="N25" s="80" t="s">
        <v>32</v>
      </c>
      <c r="O25" s="80" t="s">
        <v>32</v>
      </c>
      <c r="P25" s="80" t="s">
        <v>32</v>
      </c>
      <c r="Q25" s="80" t="s">
        <v>32</v>
      </c>
      <c r="R25" s="80" t="s">
        <v>32</v>
      </c>
      <c r="S25" s="80" t="s">
        <v>32</v>
      </c>
      <c r="T25" s="80" t="s">
        <v>32</v>
      </c>
    </row>
    <row r="26" spans="1:20" s="71" customFormat="1" ht="15" customHeight="1">
      <c r="A26" s="103"/>
      <c r="B26" s="102"/>
      <c r="C26" s="102"/>
      <c r="D26" s="102">
        <v>8</v>
      </c>
      <c r="E26" s="80" t="s">
        <v>32</v>
      </c>
      <c r="F26" s="80" t="s">
        <v>32</v>
      </c>
      <c r="G26" s="80" t="s">
        <v>32</v>
      </c>
      <c r="H26" s="80" t="s">
        <v>32</v>
      </c>
      <c r="I26" s="80" t="s">
        <v>32</v>
      </c>
      <c r="J26" s="80" t="s">
        <v>32</v>
      </c>
      <c r="K26" s="80" t="s">
        <v>32</v>
      </c>
      <c r="L26" s="80" t="s">
        <v>32</v>
      </c>
      <c r="M26" s="80" t="s">
        <v>32</v>
      </c>
      <c r="N26" s="80" t="s">
        <v>32</v>
      </c>
      <c r="O26" s="80" t="s">
        <v>32</v>
      </c>
      <c r="P26" s="80" t="s">
        <v>32</v>
      </c>
      <c r="Q26" s="80" t="s">
        <v>32</v>
      </c>
      <c r="R26" s="80" t="s">
        <v>32</v>
      </c>
      <c r="S26" s="80" t="s">
        <v>32</v>
      </c>
      <c r="T26" s="80" t="s">
        <v>32</v>
      </c>
    </row>
    <row r="27" spans="1:20" s="71" customFormat="1" ht="15" customHeight="1">
      <c r="A27" s="103"/>
      <c r="B27" s="102"/>
      <c r="C27" s="102">
        <v>1</v>
      </c>
      <c r="D27" s="102">
        <v>9</v>
      </c>
      <c r="E27" s="81" t="s">
        <v>91</v>
      </c>
      <c r="F27" s="82" t="s">
        <v>9</v>
      </c>
      <c r="G27" s="81" t="s">
        <v>91</v>
      </c>
      <c r="H27" s="82" t="s">
        <v>9</v>
      </c>
      <c r="I27" s="81" t="s">
        <v>91</v>
      </c>
      <c r="J27" s="82" t="s">
        <v>9</v>
      </c>
      <c r="K27" s="85" t="s">
        <v>15</v>
      </c>
      <c r="L27" s="81" t="s">
        <v>91</v>
      </c>
      <c r="M27" s="82" t="s">
        <v>9</v>
      </c>
      <c r="N27" s="83" t="s">
        <v>11</v>
      </c>
      <c r="O27" s="81" t="s">
        <v>91</v>
      </c>
      <c r="P27" s="82" t="s">
        <v>9</v>
      </c>
      <c r="Q27" s="80" t="s">
        <v>32</v>
      </c>
      <c r="R27" s="80" t="s">
        <v>32</v>
      </c>
      <c r="S27" s="80" t="s">
        <v>32</v>
      </c>
      <c r="T27" s="80" t="s">
        <v>32</v>
      </c>
    </row>
    <row r="28" spans="1:20" s="71" customFormat="1" ht="15" customHeight="1">
      <c r="A28" s="103"/>
      <c r="B28" s="102"/>
      <c r="C28" s="102"/>
      <c r="D28" s="102">
        <v>10</v>
      </c>
      <c r="E28" s="82" t="s">
        <v>9</v>
      </c>
      <c r="F28" s="83" t="s">
        <v>11</v>
      </c>
      <c r="G28" s="82" t="s">
        <v>9</v>
      </c>
      <c r="H28" s="81" t="s">
        <v>91</v>
      </c>
      <c r="I28" s="82" t="s">
        <v>9</v>
      </c>
      <c r="J28" s="81" t="s">
        <v>91</v>
      </c>
      <c r="K28" s="82" t="s">
        <v>9</v>
      </c>
      <c r="L28" s="85" t="s">
        <v>15</v>
      </c>
      <c r="M28" s="81" t="s">
        <v>91</v>
      </c>
      <c r="N28" s="82" t="s">
        <v>9</v>
      </c>
      <c r="O28" s="83" t="s">
        <v>11</v>
      </c>
      <c r="P28" s="81" t="s">
        <v>91</v>
      </c>
      <c r="Q28" s="80" t="s">
        <v>32</v>
      </c>
      <c r="R28" s="80" t="s">
        <v>32</v>
      </c>
      <c r="S28" s="80" t="s">
        <v>32</v>
      </c>
      <c r="T28" s="80" t="s">
        <v>32</v>
      </c>
    </row>
    <row r="29" spans="1:20" s="71" customFormat="1" ht="15" customHeight="1">
      <c r="A29" s="103"/>
      <c r="B29" s="102"/>
      <c r="C29" s="102">
        <v>1</v>
      </c>
      <c r="D29" s="102">
        <v>11</v>
      </c>
      <c r="E29" s="80" t="s">
        <v>32</v>
      </c>
      <c r="F29" s="80" t="s">
        <v>32</v>
      </c>
      <c r="G29" s="80" t="s">
        <v>32</v>
      </c>
      <c r="H29" s="80" t="s">
        <v>32</v>
      </c>
      <c r="I29" s="80" t="s">
        <v>32</v>
      </c>
      <c r="J29" s="80" t="s">
        <v>32</v>
      </c>
      <c r="K29" s="80" t="s">
        <v>32</v>
      </c>
      <c r="L29" s="80" t="s">
        <v>32</v>
      </c>
      <c r="M29" s="80" t="s">
        <v>32</v>
      </c>
      <c r="N29" s="80" t="s">
        <v>32</v>
      </c>
      <c r="O29" s="80" t="s">
        <v>32</v>
      </c>
      <c r="P29" s="80" t="s">
        <v>32</v>
      </c>
      <c r="Q29" s="80" t="s">
        <v>32</v>
      </c>
      <c r="R29" s="80" t="s">
        <v>32</v>
      </c>
      <c r="S29" s="80" t="s">
        <v>32</v>
      </c>
      <c r="T29" s="80" t="s">
        <v>32</v>
      </c>
    </row>
    <row r="30" spans="1:20" s="71" customFormat="1" ht="15" customHeight="1">
      <c r="A30" s="103"/>
      <c r="B30" s="102"/>
      <c r="C30" s="102"/>
      <c r="D30" s="102">
        <v>12</v>
      </c>
      <c r="E30" s="80" t="s">
        <v>32</v>
      </c>
      <c r="F30" s="80" t="s">
        <v>32</v>
      </c>
      <c r="G30" s="80" t="s">
        <v>32</v>
      </c>
      <c r="H30" s="80" t="s">
        <v>32</v>
      </c>
      <c r="I30" s="80" t="s">
        <v>32</v>
      </c>
      <c r="J30" s="80" t="s">
        <v>32</v>
      </c>
      <c r="K30" s="80" t="s">
        <v>32</v>
      </c>
      <c r="L30" s="80" t="s">
        <v>32</v>
      </c>
      <c r="M30" s="80" t="s">
        <v>32</v>
      </c>
      <c r="N30" s="80" t="s">
        <v>32</v>
      </c>
      <c r="O30" s="80" t="s">
        <v>32</v>
      </c>
      <c r="P30" s="80" t="s">
        <v>32</v>
      </c>
      <c r="Q30" s="80" t="s">
        <v>32</v>
      </c>
      <c r="R30" s="80" t="s">
        <v>32</v>
      </c>
      <c r="S30" s="80" t="s">
        <v>32</v>
      </c>
      <c r="T30" s="80" t="s">
        <v>32</v>
      </c>
    </row>
    <row r="31" spans="1:20" s="71" customFormat="1" ht="15" customHeight="1">
      <c r="A31" s="103" t="s">
        <v>45</v>
      </c>
      <c r="B31" s="102">
        <v>3</v>
      </c>
      <c r="C31" s="102">
        <v>1</v>
      </c>
      <c r="D31" s="102">
        <v>13</v>
      </c>
      <c r="E31" s="80" t="s">
        <v>32</v>
      </c>
      <c r="F31" s="80" t="s">
        <v>32</v>
      </c>
      <c r="G31" s="80" t="s">
        <v>32</v>
      </c>
      <c r="H31" s="80" t="s">
        <v>32</v>
      </c>
      <c r="I31" s="80" t="s">
        <v>32</v>
      </c>
      <c r="J31" s="80" t="s">
        <v>32</v>
      </c>
      <c r="K31" s="80" t="s">
        <v>32</v>
      </c>
      <c r="L31" s="80" t="s">
        <v>32</v>
      </c>
      <c r="M31" s="80" t="s">
        <v>32</v>
      </c>
      <c r="N31" s="80" t="s">
        <v>32</v>
      </c>
      <c r="O31" s="80" t="s">
        <v>32</v>
      </c>
      <c r="P31" s="80" t="s">
        <v>32</v>
      </c>
      <c r="Q31" s="80" t="s">
        <v>32</v>
      </c>
      <c r="R31" s="80" t="s">
        <v>32</v>
      </c>
      <c r="S31" s="80" t="s">
        <v>32</v>
      </c>
      <c r="T31" s="80" t="s">
        <v>32</v>
      </c>
    </row>
    <row r="32" spans="1:20" s="71" customFormat="1" ht="15" customHeight="1">
      <c r="A32" s="103"/>
      <c r="B32" s="102"/>
      <c r="C32" s="102"/>
      <c r="D32" s="102">
        <v>14</v>
      </c>
      <c r="E32" s="80" t="s">
        <v>32</v>
      </c>
      <c r="F32" s="80" t="s">
        <v>32</v>
      </c>
      <c r="G32" s="80" t="s">
        <v>32</v>
      </c>
      <c r="H32" s="80" t="s">
        <v>32</v>
      </c>
      <c r="I32" s="80" t="s">
        <v>32</v>
      </c>
      <c r="J32" s="80" t="s">
        <v>32</v>
      </c>
      <c r="K32" s="80" t="s">
        <v>32</v>
      </c>
      <c r="L32" s="80" t="s">
        <v>32</v>
      </c>
      <c r="M32" s="80" t="s">
        <v>32</v>
      </c>
      <c r="N32" s="80" t="s">
        <v>32</v>
      </c>
      <c r="O32" s="80" t="s">
        <v>32</v>
      </c>
      <c r="P32" s="80" t="s">
        <v>32</v>
      </c>
      <c r="Q32" s="80" t="s">
        <v>32</v>
      </c>
      <c r="R32" s="80" t="s">
        <v>32</v>
      </c>
      <c r="S32" s="80" t="s">
        <v>32</v>
      </c>
      <c r="T32" s="80" t="s">
        <v>32</v>
      </c>
    </row>
    <row r="33" spans="1:20" s="71" customFormat="1" ht="15" customHeight="1">
      <c r="A33" s="103"/>
      <c r="B33" s="102"/>
      <c r="C33" s="102">
        <v>1</v>
      </c>
      <c r="D33" s="102">
        <v>15</v>
      </c>
      <c r="E33" s="81" t="s">
        <v>91</v>
      </c>
      <c r="F33" s="82" t="s">
        <v>9</v>
      </c>
      <c r="G33" s="83" t="s">
        <v>11</v>
      </c>
      <c r="H33" s="82" t="s">
        <v>9</v>
      </c>
      <c r="I33" s="81" t="s">
        <v>91</v>
      </c>
      <c r="J33" s="82" t="s">
        <v>9</v>
      </c>
      <c r="K33" s="81" t="s">
        <v>91</v>
      </c>
      <c r="L33" s="82" t="s">
        <v>9</v>
      </c>
      <c r="M33" s="85" t="s">
        <v>15</v>
      </c>
      <c r="N33" s="81" t="s">
        <v>91</v>
      </c>
      <c r="O33" s="82" t="s">
        <v>9</v>
      </c>
      <c r="P33" s="83" t="s">
        <v>11</v>
      </c>
      <c r="Q33" s="80" t="s">
        <v>32</v>
      </c>
      <c r="R33" s="80" t="s">
        <v>32</v>
      </c>
      <c r="S33" s="80" t="s">
        <v>32</v>
      </c>
      <c r="T33" s="80" t="s">
        <v>32</v>
      </c>
    </row>
    <row r="34" spans="1:20" s="71" customFormat="1" ht="15" customHeight="1">
      <c r="A34" s="103"/>
      <c r="B34" s="102"/>
      <c r="C34" s="102"/>
      <c r="D34" s="102">
        <v>16</v>
      </c>
      <c r="E34" s="86" t="s">
        <v>14</v>
      </c>
      <c r="F34" s="81" t="s">
        <v>91</v>
      </c>
      <c r="G34" s="82" t="s">
        <v>9</v>
      </c>
      <c r="H34" s="83" t="s">
        <v>11</v>
      </c>
      <c r="I34" s="82" t="s">
        <v>9</v>
      </c>
      <c r="J34" s="81" t="s">
        <v>91</v>
      </c>
      <c r="K34" s="82" t="s">
        <v>9</v>
      </c>
      <c r="L34" s="81" t="s">
        <v>91</v>
      </c>
      <c r="M34" s="82" t="s">
        <v>9</v>
      </c>
      <c r="N34" s="85" t="s">
        <v>15</v>
      </c>
      <c r="O34" s="81" t="s">
        <v>91</v>
      </c>
      <c r="P34" s="82" t="s">
        <v>9</v>
      </c>
      <c r="Q34" s="80" t="s">
        <v>32</v>
      </c>
      <c r="R34" s="80" t="s">
        <v>32</v>
      </c>
      <c r="S34" s="80" t="s">
        <v>32</v>
      </c>
      <c r="T34" s="80" t="s">
        <v>32</v>
      </c>
    </row>
    <row r="35" spans="1:20" s="71" customFormat="1" ht="15" customHeight="1">
      <c r="A35" s="103"/>
      <c r="B35" s="102"/>
      <c r="C35" s="102">
        <v>1</v>
      </c>
      <c r="D35" s="102">
        <v>17</v>
      </c>
      <c r="E35" s="80" t="s">
        <v>32</v>
      </c>
      <c r="F35" s="80" t="s">
        <v>32</v>
      </c>
      <c r="G35" s="80" t="s">
        <v>32</v>
      </c>
      <c r="H35" s="80" t="s">
        <v>32</v>
      </c>
      <c r="I35" s="80" t="s">
        <v>32</v>
      </c>
      <c r="J35" s="80" t="s">
        <v>32</v>
      </c>
      <c r="K35" s="80" t="s">
        <v>32</v>
      </c>
      <c r="L35" s="80" t="s">
        <v>32</v>
      </c>
      <c r="M35" s="80" t="s">
        <v>32</v>
      </c>
      <c r="N35" s="80" t="s">
        <v>32</v>
      </c>
      <c r="O35" s="80" t="s">
        <v>32</v>
      </c>
      <c r="P35" s="80" t="s">
        <v>32</v>
      </c>
      <c r="Q35" s="80" t="s">
        <v>32</v>
      </c>
      <c r="R35" s="80" t="s">
        <v>32</v>
      </c>
      <c r="S35" s="80" t="s">
        <v>32</v>
      </c>
      <c r="T35" s="80" t="s">
        <v>32</v>
      </c>
    </row>
    <row r="36" spans="1:20" s="71" customFormat="1" ht="15" customHeight="1">
      <c r="A36" s="103"/>
      <c r="B36" s="102"/>
      <c r="C36" s="102"/>
      <c r="D36" s="102">
        <v>18</v>
      </c>
      <c r="E36" s="80" t="s">
        <v>32</v>
      </c>
      <c r="F36" s="80" t="s">
        <v>32</v>
      </c>
      <c r="G36" s="80" t="s">
        <v>32</v>
      </c>
      <c r="H36" s="80" t="s">
        <v>32</v>
      </c>
      <c r="I36" s="80" t="s">
        <v>32</v>
      </c>
      <c r="J36" s="80" t="s">
        <v>32</v>
      </c>
      <c r="K36" s="80" t="s">
        <v>32</v>
      </c>
      <c r="L36" s="80" t="s">
        <v>32</v>
      </c>
      <c r="M36" s="80" t="s">
        <v>32</v>
      </c>
      <c r="N36" s="80" t="s">
        <v>32</v>
      </c>
      <c r="O36" s="80" t="s">
        <v>32</v>
      </c>
      <c r="P36" s="80" t="s">
        <v>32</v>
      </c>
      <c r="Q36" s="80" t="s">
        <v>32</v>
      </c>
      <c r="R36" s="80" t="s">
        <v>32</v>
      </c>
      <c r="S36" s="80" t="s">
        <v>32</v>
      </c>
      <c r="T36" s="80" t="s">
        <v>32</v>
      </c>
    </row>
    <row r="37" spans="1:20" s="71" customFormat="1" ht="15" customHeight="1">
      <c r="A37" s="103" t="s">
        <v>47</v>
      </c>
      <c r="B37" s="102">
        <v>3</v>
      </c>
      <c r="C37" s="102">
        <v>1</v>
      </c>
      <c r="D37" s="102">
        <v>19</v>
      </c>
      <c r="E37" s="80" t="s">
        <v>32</v>
      </c>
      <c r="F37" s="80" t="s">
        <v>32</v>
      </c>
      <c r="G37" s="80" t="s">
        <v>32</v>
      </c>
      <c r="H37" s="80" t="s">
        <v>32</v>
      </c>
      <c r="I37" s="80" t="s">
        <v>32</v>
      </c>
      <c r="J37" s="80" t="s">
        <v>32</v>
      </c>
      <c r="K37" s="80" t="s">
        <v>32</v>
      </c>
      <c r="L37" s="80" t="s">
        <v>32</v>
      </c>
      <c r="M37" s="80" t="s">
        <v>32</v>
      </c>
      <c r="N37" s="80" t="s">
        <v>32</v>
      </c>
      <c r="O37" s="80" t="s">
        <v>32</v>
      </c>
      <c r="P37" s="80" t="s">
        <v>32</v>
      </c>
      <c r="Q37" s="80" t="s">
        <v>32</v>
      </c>
      <c r="R37" s="80" t="s">
        <v>32</v>
      </c>
      <c r="S37" s="80" t="s">
        <v>32</v>
      </c>
      <c r="T37" s="80" t="s">
        <v>32</v>
      </c>
    </row>
    <row r="38" spans="1:20" s="71" customFormat="1" ht="15" customHeight="1">
      <c r="A38" s="103"/>
      <c r="B38" s="102"/>
      <c r="C38" s="102"/>
      <c r="D38" s="102">
        <v>20</v>
      </c>
      <c r="E38" s="80" t="s">
        <v>32</v>
      </c>
      <c r="F38" s="80" t="s">
        <v>32</v>
      </c>
      <c r="G38" s="80" t="s">
        <v>32</v>
      </c>
      <c r="H38" s="80" t="s">
        <v>32</v>
      </c>
      <c r="I38" s="80" t="s">
        <v>32</v>
      </c>
      <c r="J38" s="80" t="s">
        <v>32</v>
      </c>
      <c r="K38" s="80" t="s">
        <v>32</v>
      </c>
      <c r="L38" s="80" t="s">
        <v>32</v>
      </c>
      <c r="M38" s="80" t="s">
        <v>32</v>
      </c>
      <c r="N38" s="80" t="s">
        <v>32</v>
      </c>
      <c r="O38" s="80" t="s">
        <v>32</v>
      </c>
      <c r="P38" s="80" t="s">
        <v>32</v>
      </c>
      <c r="Q38" s="80" t="s">
        <v>32</v>
      </c>
      <c r="R38" s="80" t="s">
        <v>32</v>
      </c>
      <c r="S38" s="80" t="s">
        <v>32</v>
      </c>
      <c r="T38" s="80" t="s">
        <v>32</v>
      </c>
    </row>
    <row r="39" spans="1:20" s="71" customFormat="1" ht="15" customHeight="1">
      <c r="A39" s="103"/>
      <c r="B39" s="102"/>
      <c r="C39" s="102">
        <v>1</v>
      </c>
      <c r="D39" s="102">
        <v>21</v>
      </c>
      <c r="E39" s="82" t="s">
        <v>9</v>
      </c>
      <c r="F39" s="86" t="s">
        <v>14</v>
      </c>
      <c r="G39" s="81" t="s">
        <v>91</v>
      </c>
      <c r="H39" s="82" t="s">
        <v>9</v>
      </c>
      <c r="I39" s="84" t="s">
        <v>13</v>
      </c>
      <c r="J39" s="82" t="s">
        <v>9</v>
      </c>
      <c r="K39" s="81" t="s">
        <v>91</v>
      </c>
      <c r="L39" s="82" t="s">
        <v>9</v>
      </c>
      <c r="M39" s="81" t="s">
        <v>91</v>
      </c>
      <c r="N39" s="82" t="s">
        <v>9</v>
      </c>
      <c r="O39" s="85" t="s">
        <v>15</v>
      </c>
      <c r="P39" s="81" t="s">
        <v>91</v>
      </c>
      <c r="Q39" s="80" t="s">
        <v>32</v>
      </c>
      <c r="R39" s="80" t="s">
        <v>32</v>
      </c>
      <c r="S39" s="80" t="s">
        <v>32</v>
      </c>
      <c r="T39" s="80" t="s">
        <v>32</v>
      </c>
    </row>
    <row r="40" spans="1:20" s="71" customFormat="1" ht="15" customHeight="1">
      <c r="A40" s="103"/>
      <c r="B40" s="102"/>
      <c r="C40" s="102"/>
      <c r="D40" s="102">
        <v>22</v>
      </c>
      <c r="E40" s="81" t="s">
        <v>91</v>
      </c>
      <c r="F40" s="82" t="s">
        <v>9</v>
      </c>
      <c r="G40" s="86" t="s">
        <v>14</v>
      </c>
      <c r="H40" s="81" t="s">
        <v>91</v>
      </c>
      <c r="I40" s="82" t="s">
        <v>9</v>
      </c>
      <c r="J40" s="83" t="s">
        <v>11</v>
      </c>
      <c r="K40" s="82" t="s">
        <v>9</v>
      </c>
      <c r="L40" s="81" t="s">
        <v>91</v>
      </c>
      <c r="M40" s="82" t="s">
        <v>9</v>
      </c>
      <c r="N40" s="81" t="s">
        <v>91</v>
      </c>
      <c r="O40" s="82" t="s">
        <v>9</v>
      </c>
      <c r="P40" s="85" t="s">
        <v>15</v>
      </c>
      <c r="Q40" s="80" t="s">
        <v>32</v>
      </c>
      <c r="R40" s="80" t="s">
        <v>32</v>
      </c>
      <c r="S40" s="80" t="s">
        <v>32</v>
      </c>
      <c r="T40" s="80" t="s">
        <v>32</v>
      </c>
    </row>
    <row r="41" spans="1:20" s="71" customFormat="1" ht="15" customHeight="1">
      <c r="A41" s="103"/>
      <c r="B41" s="102"/>
      <c r="C41" s="102">
        <v>1</v>
      </c>
      <c r="D41" s="102">
        <v>23</v>
      </c>
      <c r="E41" s="80" t="s">
        <v>32</v>
      </c>
      <c r="F41" s="80" t="s">
        <v>32</v>
      </c>
      <c r="G41" s="80" t="s">
        <v>32</v>
      </c>
      <c r="H41" s="80" t="s">
        <v>32</v>
      </c>
      <c r="I41" s="80" t="s">
        <v>32</v>
      </c>
      <c r="J41" s="80" t="s">
        <v>32</v>
      </c>
      <c r="K41" s="80" t="s">
        <v>32</v>
      </c>
      <c r="L41" s="80" t="s">
        <v>32</v>
      </c>
      <c r="M41" s="80" t="s">
        <v>32</v>
      </c>
      <c r="N41" s="80" t="s">
        <v>32</v>
      </c>
      <c r="O41" s="80" t="s">
        <v>32</v>
      </c>
      <c r="P41" s="80" t="s">
        <v>32</v>
      </c>
      <c r="Q41" s="80" t="s">
        <v>32</v>
      </c>
      <c r="R41" s="80" t="s">
        <v>32</v>
      </c>
      <c r="S41" s="80" t="s">
        <v>32</v>
      </c>
      <c r="T41" s="80" t="s">
        <v>32</v>
      </c>
    </row>
    <row r="42" spans="1:20" s="71" customFormat="1" ht="15" customHeight="1">
      <c r="A42" s="103"/>
      <c r="B42" s="102"/>
      <c r="C42" s="102"/>
      <c r="D42" s="102">
        <v>24</v>
      </c>
      <c r="E42" s="80" t="s">
        <v>32</v>
      </c>
      <c r="F42" s="80" t="s">
        <v>32</v>
      </c>
      <c r="G42" s="80" t="s">
        <v>32</v>
      </c>
      <c r="H42" s="80" t="s">
        <v>32</v>
      </c>
      <c r="I42" s="80" t="s">
        <v>32</v>
      </c>
      <c r="J42" s="80" t="s">
        <v>32</v>
      </c>
      <c r="K42" s="80" t="s">
        <v>32</v>
      </c>
      <c r="L42" s="80" t="s">
        <v>32</v>
      </c>
      <c r="M42" s="80" t="s">
        <v>32</v>
      </c>
      <c r="N42" s="80" t="s">
        <v>32</v>
      </c>
      <c r="O42" s="80" t="s">
        <v>32</v>
      </c>
      <c r="P42" s="80" t="s">
        <v>32</v>
      </c>
      <c r="Q42" s="80" t="s">
        <v>32</v>
      </c>
      <c r="R42" s="80" t="s">
        <v>32</v>
      </c>
      <c r="S42" s="80" t="s">
        <v>32</v>
      </c>
      <c r="T42" s="80" t="s">
        <v>32</v>
      </c>
    </row>
    <row r="43" spans="1:20" s="71" customFormat="1" ht="15" customHeight="1">
      <c r="A43" s="103" t="s">
        <v>35</v>
      </c>
      <c r="B43" s="102">
        <v>3</v>
      </c>
      <c r="C43" s="102">
        <v>1</v>
      </c>
      <c r="D43" s="102">
        <v>25</v>
      </c>
      <c r="E43" s="80" t="s">
        <v>32</v>
      </c>
      <c r="F43" s="80" t="s">
        <v>32</v>
      </c>
      <c r="G43" s="80" t="s">
        <v>32</v>
      </c>
      <c r="H43" s="80" t="s">
        <v>32</v>
      </c>
      <c r="I43" s="80" t="s">
        <v>32</v>
      </c>
      <c r="J43" s="80" t="s">
        <v>32</v>
      </c>
      <c r="K43" s="80" t="s">
        <v>32</v>
      </c>
      <c r="L43" s="80" t="s">
        <v>32</v>
      </c>
      <c r="M43" s="80" t="s">
        <v>32</v>
      </c>
      <c r="N43" s="80" t="s">
        <v>32</v>
      </c>
      <c r="O43" s="80" t="s">
        <v>32</v>
      </c>
      <c r="P43" s="80" t="s">
        <v>32</v>
      </c>
      <c r="Q43" s="80" t="s">
        <v>32</v>
      </c>
      <c r="R43" s="80" t="s">
        <v>32</v>
      </c>
      <c r="S43" s="80" t="s">
        <v>32</v>
      </c>
      <c r="T43" s="80" t="s">
        <v>32</v>
      </c>
    </row>
    <row r="44" spans="1:20" s="71" customFormat="1" ht="15" customHeight="1">
      <c r="A44" s="103"/>
      <c r="B44" s="102"/>
      <c r="C44" s="102"/>
      <c r="D44" s="102">
        <v>26</v>
      </c>
      <c r="E44" s="80" t="s">
        <v>32</v>
      </c>
      <c r="F44" s="80" t="s">
        <v>32</v>
      </c>
      <c r="G44" s="80" t="s">
        <v>32</v>
      </c>
      <c r="H44" s="80" t="s">
        <v>32</v>
      </c>
      <c r="I44" s="80" t="s">
        <v>32</v>
      </c>
      <c r="J44" s="80" t="s">
        <v>32</v>
      </c>
      <c r="K44" s="80" t="s">
        <v>32</v>
      </c>
      <c r="L44" s="80" t="s">
        <v>32</v>
      </c>
      <c r="M44" s="80" t="s">
        <v>32</v>
      </c>
      <c r="N44" s="80" t="s">
        <v>32</v>
      </c>
      <c r="O44" s="80" t="s">
        <v>32</v>
      </c>
      <c r="P44" s="80" t="s">
        <v>32</v>
      </c>
      <c r="Q44" s="80" t="s">
        <v>32</v>
      </c>
      <c r="R44" s="80" t="s">
        <v>32</v>
      </c>
      <c r="S44" s="80" t="s">
        <v>32</v>
      </c>
      <c r="T44" s="80" t="s">
        <v>32</v>
      </c>
    </row>
    <row r="45" spans="1:20" s="71" customFormat="1" ht="15" customHeight="1">
      <c r="A45" s="103"/>
      <c r="B45" s="102"/>
      <c r="C45" s="102">
        <v>1</v>
      </c>
      <c r="D45" s="102">
        <v>27</v>
      </c>
      <c r="E45" s="84" t="s">
        <v>13</v>
      </c>
      <c r="F45" s="81" t="s">
        <v>91</v>
      </c>
      <c r="G45" s="82" t="s">
        <v>9</v>
      </c>
      <c r="H45" s="86" t="s">
        <v>14</v>
      </c>
      <c r="I45" s="81" t="s">
        <v>91</v>
      </c>
      <c r="J45" s="82" t="s">
        <v>9</v>
      </c>
      <c r="K45" s="83" t="s">
        <v>11</v>
      </c>
      <c r="L45" s="82" t="s">
        <v>9</v>
      </c>
      <c r="M45" s="81" t="s">
        <v>91</v>
      </c>
      <c r="N45" s="82" t="s">
        <v>9</v>
      </c>
      <c r="O45" s="81" t="s">
        <v>91</v>
      </c>
      <c r="P45" s="82" t="s">
        <v>9</v>
      </c>
      <c r="Q45" s="80" t="s">
        <v>32</v>
      </c>
      <c r="R45" s="80" t="s">
        <v>32</v>
      </c>
      <c r="S45" s="80" t="s">
        <v>32</v>
      </c>
      <c r="T45" s="80" t="s">
        <v>32</v>
      </c>
    </row>
    <row r="46" spans="1:20" s="71" customFormat="1" ht="15" customHeight="1">
      <c r="A46" s="103"/>
      <c r="B46" s="102"/>
      <c r="C46" s="102"/>
      <c r="D46" s="102">
        <v>28</v>
      </c>
      <c r="E46" s="82" t="s">
        <v>9</v>
      </c>
      <c r="F46" s="84" t="s">
        <v>13</v>
      </c>
      <c r="G46" s="81" t="s">
        <v>91</v>
      </c>
      <c r="H46" s="82" t="s">
        <v>9</v>
      </c>
      <c r="I46" s="86" t="s">
        <v>14</v>
      </c>
      <c r="J46" s="81" t="s">
        <v>91</v>
      </c>
      <c r="K46" s="82" t="s">
        <v>9</v>
      </c>
      <c r="L46" s="81" t="s">
        <v>91</v>
      </c>
      <c r="M46" s="82" t="s">
        <v>9</v>
      </c>
      <c r="N46" s="81" t="s">
        <v>91</v>
      </c>
      <c r="O46" s="82" t="s">
        <v>9</v>
      </c>
      <c r="P46" s="81" t="s">
        <v>91</v>
      </c>
      <c r="Q46" s="80" t="s">
        <v>32</v>
      </c>
      <c r="R46" s="80" t="s">
        <v>32</v>
      </c>
      <c r="S46" s="80" t="s">
        <v>32</v>
      </c>
      <c r="T46" s="80" t="s">
        <v>32</v>
      </c>
    </row>
    <row r="47" spans="1:20" s="71" customFormat="1" ht="15" customHeight="1">
      <c r="A47" s="103"/>
      <c r="B47" s="102"/>
      <c r="C47" s="102">
        <v>1</v>
      </c>
      <c r="D47" s="102">
        <v>29</v>
      </c>
      <c r="E47" s="80" t="s">
        <v>32</v>
      </c>
      <c r="F47" s="80" t="s">
        <v>32</v>
      </c>
      <c r="G47" s="80" t="s">
        <v>32</v>
      </c>
      <c r="H47" s="80" t="s">
        <v>32</v>
      </c>
      <c r="I47" s="80" t="s">
        <v>32</v>
      </c>
      <c r="J47" s="80" t="s">
        <v>32</v>
      </c>
      <c r="K47" s="80" t="s">
        <v>32</v>
      </c>
      <c r="L47" s="80" t="s">
        <v>32</v>
      </c>
      <c r="M47" s="80" t="s">
        <v>32</v>
      </c>
      <c r="N47" s="80" t="s">
        <v>32</v>
      </c>
      <c r="O47" s="80" t="s">
        <v>32</v>
      </c>
      <c r="P47" s="80" t="s">
        <v>32</v>
      </c>
      <c r="Q47" s="80" t="s">
        <v>32</v>
      </c>
      <c r="R47" s="80" t="s">
        <v>32</v>
      </c>
      <c r="S47" s="80" t="s">
        <v>32</v>
      </c>
      <c r="T47" s="80" t="s">
        <v>32</v>
      </c>
    </row>
    <row r="48" spans="1:20" s="71" customFormat="1" ht="15" customHeight="1">
      <c r="A48" s="103"/>
      <c r="B48" s="102"/>
      <c r="C48" s="102"/>
      <c r="D48" s="102">
        <v>30</v>
      </c>
      <c r="E48" s="80" t="s">
        <v>32</v>
      </c>
      <c r="F48" s="80" t="s">
        <v>32</v>
      </c>
      <c r="G48" s="80" t="s">
        <v>32</v>
      </c>
      <c r="H48" s="80" t="s">
        <v>32</v>
      </c>
      <c r="I48" s="80" t="s">
        <v>32</v>
      </c>
      <c r="J48" s="80" t="s">
        <v>32</v>
      </c>
      <c r="K48" s="80" t="s">
        <v>32</v>
      </c>
      <c r="L48" s="80" t="s">
        <v>32</v>
      </c>
      <c r="M48" s="80" t="s">
        <v>32</v>
      </c>
      <c r="N48" s="80" t="s">
        <v>32</v>
      </c>
      <c r="O48" s="80" t="s">
        <v>32</v>
      </c>
      <c r="P48" s="80" t="s">
        <v>32</v>
      </c>
      <c r="Q48" s="80" t="s">
        <v>32</v>
      </c>
      <c r="R48" s="80" t="s">
        <v>32</v>
      </c>
      <c r="S48" s="80" t="s">
        <v>32</v>
      </c>
      <c r="T48" s="80" t="s">
        <v>32</v>
      </c>
    </row>
    <row r="49" spans="1:20" s="71" customFormat="1" ht="15" customHeight="1">
      <c r="A49" s="103" t="s">
        <v>36</v>
      </c>
      <c r="B49" s="102">
        <v>3</v>
      </c>
      <c r="C49" s="102">
        <v>1</v>
      </c>
      <c r="D49" s="102">
        <v>31</v>
      </c>
      <c r="E49" s="80" t="s">
        <v>32</v>
      </c>
      <c r="F49" s="80" t="s">
        <v>32</v>
      </c>
      <c r="G49" s="80" t="s">
        <v>32</v>
      </c>
      <c r="H49" s="80" t="s">
        <v>32</v>
      </c>
      <c r="I49" s="80" t="s">
        <v>32</v>
      </c>
      <c r="J49" s="80" t="s">
        <v>32</v>
      </c>
      <c r="K49" s="80" t="s">
        <v>32</v>
      </c>
      <c r="L49" s="80" t="s">
        <v>32</v>
      </c>
      <c r="M49" s="80" t="s">
        <v>32</v>
      </c>
      <c r="N49" s="80" t="s">
        <v>32</v>
      </c>
      <c r="O49" s="80" t="s">
        <v>32</v>
      </c>
      <c r="P49" s="80" t="s">
        <v>32</v>
      </c>
      <c r="Q49" s="80" t="s">
        <v>32</v>
      </c>
      <c r="R49" s="80" t="s">
        <v>32</v>
      </c>
      <c r="S49" s="80" t="s">
        <v>32</v>
      </c>
      <c r="T49" s="80" t="s">
        <v>32</v>
      </c>
    </row>
    <row r="50" spans="1:20" s="71" customFormat="1" ht="15" customHeight="1">
      <c r="A50" s="103"/>
      <c r="B50" s="102"/>
      <c r="C50" s="102"/>
      <c r="D50" s="102">
        <v>32</v>
      </c>
      <c r="E50" s="80" t="s">
        <v>32</v>
      </c>
      <c r="F50" s="80" t="s">
        <v>32</v>
      </c>
      <c r="G50" s="80" t="s">
        <v>32</v>
      </c>
      <c r="H50" s="80" t="s">
        <v>32</v>
      </c>
      <c r="I50" s="80" t="s">
        <v>32</v>
      </c>
      <c r="J50" s="80" t="s">
        <v>32</v>
      </c>
      <c r="K50" s="80" t="s">
        <v>32</v>
      </c>
      <c r="L50" s="80" t="s">
        <v>32</v>
      </c>
      <c r="M50" s="80" t="s">
        <v>32</v>
      </c>
      <c r="N50" s="80" t="s">
        <v>32</v>
      </c>
      <c r="O50" s="80" t="s">
        <v>32</v>
      </c>
      <c r="P50" s="80" t="s">
        <v>32</v>
      </c>
      <c r="Q50" s="80" t="s">
        <v>32</v>
      </c>
      <c r="R50" s="80" t="s">
        <v>32</v>
      </c>
      <c r="S50" s="80" t="s">
        <v>32</v>
      </c>
      <c r="T50" s="80" t="s">
        <v>32</v>
      </c>
    </row>
    <row r="51" spans="1:20" s="71" customFormat="1" ht="15" customHeight="1">
      <c r="A51" s="103"/>
      <c r="B51" s="102"/>
      <c r="C51" s="102">
        <v>1</v>
      </c>
      <c r="D51" s="102">
        <v>33</v>
      </c>
      <c r="E51" s="81" t="s">
        <v>91</v>
      </c>
      <c r="F51" s="82" t="s">
        <v>9</v>
      </c>
      <c r="G51" s="84" t="s">
        <v>13</v>
      </c>
      <c r="H51" s="81" t="s">
        <v>91</v>
      </c>
      <c r="I51" s="82" t="s">
        <v>9</v>
      </c>
      <c r="J51" s="86" t="s">
        <v>14</v>
      </c>
      <c r="K51" s="81" t="s">
        <v>91</v>
      </c>
      <c r="L51" s="82" t="s">
        <v>9</v>
      </c>
      <c r="M51" s="83" t="s">
        <v>11</v>
      </c>
      <c r="N51" s="82" t="s">
        <v>9</v>
      </c>
      <c r="O51" s="81" t="s">
        <v>91</v>
      </c>
      <c r="P51" s="82" t="s">
        <v>9</v>
      </c>
      <c r="Q51" s="80" t="s">
        <v>32</v>
      </c>
      <c r="R51" s="80" t="s">
        <v>32</v>
      </c>
      <c r="S51" s="80" t="s">
        <v>32</v>
      </c>
      <c r="T51" s="80" t="s">
        <v>32</v>
      </c>
    </row>
    <row r="52" spans="1:20" s="71" customFormat="1" ht="15" customHeight="1">
      <c r="A52" s="103"/>
      <c r="B52" s="102"/>
      <c r="C52" s="102"/>
      <c r="D52" s="102">
        <v>34</v>
      </c>
      <c r="E52" s="87" t="s">
        <v>12</v>
      </c>
      <c r="F52" s="81" t="s">
        <v>91</v>
      </c>
      <c r="G52" s="82" t="s">
        <v>9</v>
      </c>
      <c r="H52" s="84" t="s">
        <v>13</v>
      </c>
      <c r="I52" s="81" t="s">
        <v>91</v>
      </c>
      <c r="J52" s="82" t="s">
        <v>9</v>
      </c>
      <c r="K52" s="86" t="s">
        <v>14</v>
      </c>
      <c r="L52" s="81" t="s">
        <v>91</v>
      </c>
      <c r="M52" s="82" t="s">
        <v>9</v>
      </c>
      <c r="N52" s="83" t="s">
        <v>11</v>
      </c>
      <c r="O52" s="82" t="s">
        <v>9</v>
      </c>
      <c r="P52" s="81" t="s">
        <v>91</v>
      </c>
      <c r="Q52" s="80" t="s">
        <v>32</v>
      </c>
      <c r="R52" s="80" t="s">
        <v>32</v>
      </c>
      <c r="S52" s="80" t="s">
        <v>32</v>
      </c>
      <c r="T52" s="80" t="s">
        <v>32</v>
      </c>
    </row>
    <row r="53" spans="1:20" s="71" customFormat="1" ht="15" customHeight="1">
      <c r="A53" s="103"/>
      <c r="B53" s="102"/>
      <c r="C53" s="102">
        <v>1</v>
      </c>
      <c r="D53" s="102">
        <v>35</v>
      </c>
      <c r="E53" s="80" t="s">
        <v>32</v>
      </c>
      <c r="F53" s="80" t="s">
        <v>32</v>
      </c>
      <c r="G53" s="80" t="s">
        <v>32</v>
      </c>
      <c r="H53" s="80" t="s">
        <v>32</v>
      </c>
      <c r="I53" s="80" t="s">
        <v>32</v>
      </c>
      <c r="J53" s="80" t="s">
        <v>32</v>
      </c>
      <c r="K53" s="80" t="s">
        <v>32</v>
      </c>
      <c r="L53" s="80" t="s">
        <v>32</v>
      </c>
      <c r="M53" s="80" t="s">
        <v>32</v>
      </c>
      <c r="N53" s="80" t="s">
        <v>32</v>
      </c>
      <c r="O53" s="80" t="s">
        <v>32</v>
      </c>
      <c r="P53" s="80" t="s">
        <v>32</v>
      </c>
      <c r="Q53" s="80" t="s">
        <v>32</v>
      </c>
      <c r="R53" s="80" t="s">
        <v>32</v>
      </c>
      <c r="S53" s="80" t="s">
        <v>32</v>
      </c>
      <c r="T53" s="80" t="s">
        <v>32</v>
      </c>
    </row>
    <row r="54" spans="1:20" s="71" customFormat="1" ht="15" customHeight="1">
      <c r="A54" s="103"/>
      <c r="B54" s="102"/>
      <c r="C54" s="102"/>
      <c r="D54" s="102">
        <v>36</v>
      </c>
      <c r="E54" s="80" t="s">
        <v>32</v>
      </c>
      <c r="F54" s="80" t="s">
        <v>32</v>
      </c>
      <c r="G54" s="80" t="s">
        <v>32</v>
      </c>
      <c r="H54" s="80" t="s">
        <v>32</v>
      </c>
      <c r="I54" s="80" t="s">
        <v>32</v>
      </c>
      <c r="J54" s="80" t="s">
        <v>32</v>
      </c>
      <c r="K54" s="80" t="s">
        <v>32</v>
      </c>
      <c r="L54" s="80" t="s">
        <v>32</v>
      </c>
      <c r="M54" s="80" t="s">
        <v>32</v>
      </c>
      <c r="N54" s="80" t="s">
        <v>32</v>
      </c>
      <c r="O54" s="80" t="s">
        <v>32</v>
      </c>
      <c r="P54" s="80" t="s">
        <v>32</v>
      </c>
      <c r="Q54" s="80" t="s">
        <v>32</v>
      </c>
      <c r="R54" s="80" t="s">
        <v>32</v>
      </c>
      <c r="S54" s="80" t="s">
        <v>32</v>
      </c>
      <c r="T54" s="80" t="s">
        <v>32</v>
      </c>
    </row>
    <row r="55" spans="1:20" s="71" customFormat="1" ht="15" customHeight="1">
      <c r="A55" s="103" t="s">
        <v>48</v>
      </c>
      <c r="B55" s="103">
        <v>2</v>
      </c>
      <c r="C55" s="102">
        <v>1</v>
      </c>
      <c r="D55" s="102">
        <v>37</v>
      </c>
      <c r="E55" s="80" t="s">
        <v>32</v>
      </c>
      <c r="F55" s="80" t="s">
        <v>32</v>
      </c>
      <c r="G55" s="80" t="s">
        <v>32</v>
      </c>
      <c r="H55" s="80" t="s">
        <v>32</v>
      </c>
      <c r="I55" s="80" t="s">
        <v>32</v>
      </c>
      <c r="J55" s="80" t="s">
        <v>32</v>
      </c>
      <c r="K55" s="80" t="s">
        <v>32</v>
      </c>
      <c r="L55" s="80" t="s">
        <v>32</v>
      </c>
      <c r="M55" s="80" t="s">
        <v>32</v>
      </c>
      <c r="N55" s="80" t="s">
        <v>32</v>
      </c>
      <c r="O55" s="80" t="s">
        <v>32</v>
      </c>
      <c r="P55" s="80" t="s">
        <v>32</v>
      </c>
      <c r="Q55" s="80" t="s">
        <v>32</v>
      </c>
      <c r="R55" s="80" t="s">
        <v>32</v>
      </c>
      <c r="S55" s="80" t="s">
        <v>32</v>
      </c>
      <c r="T55" s="80" t="s">
        <v>32</v>
      </c>
    </row>
    <row r="56" spans="1:20" s="71" customFormat="1" ht="15" customHeight="1">
      <c r="A56" s="103"/>
      <c r="B56" s="103"/>
      <c r="C56" s="102"/>
      <c r="D56" s="102">
        <v>38</v>
      </c>
      <c r="E56" s="82" t="s">
        <v>9</v>
      </c>
      <c r="F56" s="87" t="s">
        <v>12</v>
      </c>
      <c r="G56" s="81" t="s">
        <v>91</v>
      </c>
      <c r="H56" s="82" t="s">
        <v>9</v>
      </c>
      <c r="I56" s="84" t="s">
        <v>13</v>
      </c>
      <c r="J56" s="81" t="s">
        <v>91</v>
      </c>
      <c r="K56" s="82" t="s">
        <v>9</v>
      </c>
      <c r="L56" s="86" t="s">
        <v>14</v>
      </c>
      <c r="M56" s="81" t="s">
        <v>91</v>
      </c>
      <c r="N56" s="82" t="s">
        <v>9</v>
      </c>
      <c r="O56" s="84" t="s">
        <v>13</v>
      </c>
      <c r="P56" s="82" t="s">
        <v>9</v>
      </c>
      <c r="Q56" s="80" t="s">
        <v>32</v>
      </c>
      <c r="R56" s="80" t="s">
        <v>32</v>
      </c>
      <c r="S56" s="80" t="s">
        <v>32</v>
      </c>
      <c r="T56" s="80" t="s">
        <v>32</v>
      </c>
    </row>
    <row r="57" spans="1:20" s="71" customFormat="1" ht="15" customHeight="1">
      <c r="A57" s="103"/>
      <c r="B57" s="103"/>
      <c r="C57" s="102">
        <v>1</v>
      </c>
      <c r="D57" s="102">
        <v>39</v>
      </c>
      <c r="E57" s="81" t="s">
        <v>91</v>
      </c>
      <c r="F57" s="82" t="s">
        <v>9</v>
      </c>
      <c r="G57" s="87" t="s">
        <v>12</v>
      </c>
      <c r="H57" s="81" t="s">
        <v>91</v>
      </c>
      <c r="I57" s="82" t="s">
        <v>9</v>
      </c>
      <c r="J57" s="84" t="s">
        <v>13</v>
      </c>
      <c r="K57" s="81" t="s">
        <v>91</v>
      </c>
      <c r="L57" s="82" t="s">
        <v>9</v>
      </c>
      <c r="M57" s="86" t="s">
        <v>14</v>
      </c>
      <c r="N57" s="81" t="s">
        <v>91</v>
      </c>
      <c r="O57" s="82" t="s">
        <v>9</v>
      </c>
      <c r="P57" s="83" t="s">
        <v>11</v>
      </c>
      <c r="Q57" s="80" t="s">
        <v>32</v>
      </c>
      <c r="R57" s="80" t="s">
        <v>32</v>
      </c>
      <c r="S57" s="80" t="s">
        <v>32</v>
      </c>
      <c r="T57" s="80" t="s">
        <v>32</v>
      </c>
    </row>
    <row r="58" spans="1:20" s="71" customFormat="1" ht="15" customHeight="1">
      <c r="A58" s="103"/>
      <c r="B58" s="103"/>
      <c r="C58" s="102"/>
      <c r="D58" s="102">
        <v>40</v>
      </c>
      <c r="E58" s="80" t="s">
        <v>32</v>
      </c>
      <c r="F58" s="80" t="s">
        <v>32</v>
      </c>
      <c r="G58" s="80" t="s">
        <v>32</v>
      </c>
      <c r="H58" s="80" t="s">
        <v>32</v>
      </c>
      <c r="I58" s="80" t="s">
        <v>32</v>
      </c>
      <c r="J58" s="80" t="s">
        <v>32</v>
      </c>
      <c r="K58" s="80" t="s">
        <v>32</v>
      </c>
      <c r="L58" s="80" t="s">
        <v>32</v>
      </c>
      <c r="M58" s="80" t="s">
        <v>32</v>
      </c>
      <c r="N58" s="80" t="s">
        <v>32</v>
      </c>
      <c r="O58" s="80" t="s">
        <v>32</v>
      </c>
      <c r="P58" s="80" t="s">
        <v>32</v>
      </c>
      <c r="Q58" s="80" t="s">
        <v>32</v>
      </c>
      <c r="R58" s="80" t="s">
        <v>32</v>
      </c>
      <c r="S58" s="80" t="s">
        <v>32</v>
      </c>
      <c r="T58" s="80" t="s">
        <v>32</v>
      </c>
    </row>
    <row r="59" spans="1:20" s="71" customFormat="1" ht="15" customHeight="1">
      <c r="A59" s="103" t="s">
        <v>37</v>
      </c>
      <c r="B59" s="103">
        <v>2</v>
      </c>
      <c r="C59" s="102">
        <v>1</v>
      </c>
      <c r="D59" s="102">
        <v>41</v>
      </c>
      <c r="E59" s="80" t="s">
        <v>32</v>
      </c>
      <c r="F59" s="80" t="s">
        <v>32</v>
      </c>
      <c r="G59" s="80" t="s">
        <v>32</v>
      </c>
      <c r="H59" s="80" t="s">
        <v>32</v>
      </c>
      <c r="I59" s="80" t="s">
        <v>32</v>
      </c>
      <c r="J59" s="80" t="s">
        <v>32</v>
      </c>
      <c r="K59" s="80" t="s">
        <v>32</v>
      </c>
      <c r="L59" s="80" t="s">
        <v>32</v>
      </c>
      <c r="M59" s="80" t="s">
        <v>32</v>
      </c>
      <c r="N59" s="80" t="s">
        <v>32</v>
      </c>
      <c r="O59" s="80" t="s">
        <v>32</v>
      </c>
      <c r="P59" s="80" t="s">
        <v>32</v>
      </c>
      <c r="Q59" s="80" t="s">
        <v>32</v>
      </c>
      <c r="R59" s="80" t="s">
        <v>32</v>
      </c>
      <c r="S59" s="80" t="s">
        <v>32</v>
      </c>
      <c r="T59" s="80" t="s">
        <v>32</v>
      </c>
    </row>
    <row r="60" spans="1:20" s="71" customFormat="1" ht="15" customHeight="1">
      <c r="A60" s="103"/>
      <c r="B60" s="103"/>
      <c r="C60" s="102"/>
      <c r="D60" s="102">
        <v>42</v>
      </c>
      <c r="E60" s="83" t="s">
        <v>11</v>
      </c>
      <c r="F60" s="81" t="s">
        <v>91</v>
      </c>
      <c r="G60" s="82" t="s">
        <v>9</v>
      </c>
      <c r="H60" s="87" t="s">
        <v>12</v>
      </c>
      <c r="I60" s="81" t="s">
        <v>91</v>
      </c>
      <c r="J60" s="82" t="s">
        <v>9</v>
      </c>
      <c r="K60" s="84" t="s">
        <v>13</v>
      </c>
      <c r="L60" s="81" t="s">
        <v>91</v>
      </c>
      <c r="M60" s="82" t="s">
        <v>9</v>
      </c>
      <c r="N60" s="86" t="s">
        <v>14</v>
      </c>
      <c r="O60" s="81" t="s">
        <v>91</v>
      </c>
      <c r="P60" s="82" t="s">
        <v>9</v>
      </c>
      <c r="Q60" s="80" t="s">
        <v>32</v>
      </c>
      <c r="R60" s="80" t="s">
        <v>32</v>
      </c>
      <c r="S60" s="80" t="s">
        <v>32</v>
      </c>
      <c r="T60" s="80" t="s">
        <v>32</v>
      </c>
    </row>
    <row r="61" spans="1:20" s="71" customFormat="1" ht="15" customHeight="1">
      <c r="A61" s="103"/>
      <c r="B61" s="103"/>
      <c r="C61" s="102">
        <v>1</v>
      </c>
      <c r="D61" s="102">
        <v>43</v>
      </c>
      <c r="E61" s="82" t="s">
        <v>9</v>
      </c>
      <c r="F61" s="83" t="s">
        <v>11</v>
      </c>
      <c r="G61" s="81" t="s">
        <v>91</v>
      </c>
      <c r="H61" s="82" t="s">
        <v>9</v>
      </c>
      <c r="I61" s="87" t="s">
        <v>12</v>
      </c>
      <c r="J61" s="81" t="s">
        <v>91</v>
      </c>
      <c r="K61" s="82" t="s">
        <v>9</v>
      </c>
      <c r="L61" s="84" t="s">
        <v>13</v>
      </c>
      <c r="M61" s="81" t="s">
        <v>91</v>
      </c>
      <c r="N61" s="82" t="s">
        <v>9</v>
      </c>
      <c r="O61" s="86" t="s">
        <v>14</v>
      </c>
      <c r="P61" s="81" t="s">
        <v>91</v>
      </c>
      <c r="Q61" s="80" t="s">
        <v>32</v>
      </c>
      <c r="R61" s="80" t="s">
        <v>32</v>
      </c>
      <c r="S61" s="80" t="s">
        <v>32</v>
      </c>
      <c r="T61" s="80" t="s">
        <v>32</v>
      </c>
    </row>
    <row r="62" spans="1:20" s="71" customFormat="1" ht="15" customHeight="1">
      <c r="A62" s="103"/>
      <c r="B62" s="103"/>
      <c r="C62" s="102"/>
      <c r="D62" s="102">
        <v>44</v>
      </c>
      <c r="E62" s="80" t="s">
        <v>32</v>
      </c>
      <c r="F62" s="80" t="s">
        <v>32</v>
      </c>
      <c r="G62" s="80" t="s">
        <v>32</v>
      </c>
      <c r="H62" s="80" t="s">
        <v>32</v>
      </c>
      <c r="I62" s="80" t="s">
        <v>32</v>
      </c>
      <c r="J62" s="80" t="s">
        <v>32</v>
      </c>
      <c r="K62" s="80" t="s">
        <v>32</v>
      </c>
      <c r="L62" s="80" t="s">
        <v>32</v>
      </c>
      <c r="M62" s="80" t="s">
        <v>32</v>
      </c>
      <c r="N62" s="80" t="s">
        <v>32</v>
      </c>
      <c r="O62" s="80" t="s">
        <v>32</v>
      </c>
      <c r="P62" s="80" t="s">
        <v>32</v>
      </c>
      <c r="Q62" s="80" t="s">
        <v>32</v>
      </c>
      <c r="R62" s="80" t="s">
        <v>32</v>
      </c>
      <c r="S62" s="80" t="s">
        <v>32</v>
      </c>
      <c r="T62" s="80" t="s">
        <v>32</v>
      </c>
    </row>
    <row r="63" spans="1:20" s="71" customFormat="1" ht="15" customHeight="1">
      <c r="A63" s="103" t="s">
        <v>38</v>
      </c>
      <c r="B63" s="103">
        <v>2</v>
      </c>
      <c r="C63" s="102">
        <v>1</v>
      </c>
      <c r="D63" s="102">
        <v>45</v>
      </c>
      <c r="E63" s="80" t="s">
        <v>32</v>
      </c>
      <c r="F63" s="80" t="s">
        <v>32</v>
      </c>
      <c r="G63" s="80" t="s">
        <v>32</v>
      </c>
      <c r="H63" s="80" t="s">
        <v>32</v>
      </c>
      <c r="I63" s="80" t="s">
        <v>32</v>
      </c>
      <c r="J63" s="80" t="s">
        <v>32</v>
      </c>
      <c r="K63" s="80" t="s">
        <v>32</v>
      </c>
      <c r="L63" s="80" t="s">
        <v>32</v>
      </c>
      <c r="M63" s="80" t="s">
        <v>32</v>
      </c>
      <c r="N63" s="80" t="s">
        <v>32</v>
      </c>
      <c r="O63" s="80" t="s">
        <v>32</v>
      </c>
      <c r="P63" s="80" t="s">
        <v>32</v>
      </c>
      <c r="Q63" s="80" t="s">
        <v>32</v>
      </c>
      <c r="R63" s="80" t="s">
        <v>32</v>
      </c>
      <c r="S63" s="80" t="s">
        <v>32</v>
      </c>
      <c r="T63" s="80" t="s">
        <v>32</v>
      </c>
    </row>
    <row r="64" spans="1:20" s="71" customFormat="1" ht="15" customHeight="1">
      <c r="A64" s="103"/>
      <c r="B64" s="103"/>
      <c r="C64" s="102"/>
      <c r="D64" s="102">
        <v>46</v>
      </c>
      <c r="E64" s="81" t="s">
        <v>91</v>
      </c>
      <c r="F64" s="82" t="s">
        <v>9</v>
      </c>
      <c r="G64" s="83" t="s">
        <v>11</v>
      </c>
      <c r="H64" s="81" t="s">
        <v>91</v>
      </c>
      <c r="I64" s="82" t="s">
        <v>9</v>
      </c>
      <c r="J64" s="87" t="s">
        <v>12</v>
      </c>
      <c r="K64" s="81" t="s">
        <v>91</v>
      </c>
      <c r="L64" s="82" t="s">
        <v>9</v>
      </c>
      <c r="M64" s="84" t="s">
        <v>13</v>
      </c>
      <c r="N64" s="81" t="s">
        <v>91</v>
      </c>
      <c r="O64" s="82" t="s">
        <v>9</v>
      </c>
      <c r="P64" s="86" t="s">
        <v>14</v>
      </c>
      <c r="Q64" s="80" t="s">
        <v>32</v>
      </c>
      <c r="R64" s="80" t="s">
        <v>32</v>
      </c>
      <c r="S64" s="80" t="s">
        <v>32</v>
      </c>
      <c r="T64" s="80" t="s">
        <v>32</v>
      </c>
    </row>
    <row r="65" spans="1:20" s="71" customFormat="1" ht="15" customHeight="1">
      <c r="A65" s="103"/>
      <c r="B65" s="103"/>
      <c r="C65" s="102">
        <v>1</v>
      </c>
      <c r="D65" s="102">
        <v>47</v>
      </c>
      <c r="E65" s="86" t="s">
        <v>14</v>
      </c>
      <c r="F65" s="81" t="s">
        <v>91</v>
      </c>
      <c r="G65" s="82" t="s">
        <v>9</v>
      </c>
      <c r="H65" s="83" t="s">
        <v>11</v>
      </c>
      <c r="I65" s="81" t="s">
        <v>91</v>
      </c>
      <c r="J65" s="82" t="s">
        <v>9</v>
      </c>
      <c r="K65" s="87" t="s">
        <v>12</v>
      </c>
      <c r="L65" s="81" t="s">
        <v>91</v>
      </c>
      <c r="M65" s="82" t="s">
        <v>9</v>
      </c>
      <c r="N65" s="84" t="s">
        <v>13</v>
      </c>
      <c r="O65" s="81" t="s">
        <v>91</v>
      </c>
      <c r="P65" s="82" t="s">
        <v>9</v>
      </c>
      <c r="Q65" s="80" t="s">
        <v>32</v>
      </c>
      <c r="R65" s="80" t="s">
        <v>32</v>
      </c>
      <c r="S65" s="80" t="s">
        <v>32</v>
      </c>
      <c r="T65" s="80" t="s">
        <v>32</v>
      </c>
    </row>
    <row r="66" spans="1:20" s="71" customFormat="1" ht="15" customHeight="1">
      <c r="A66" s="103"/>
      <c r="B66" s="103"/>
      <c r="C66" s="102"/>
      <c r="D66" s="102">
        <v>48</v>
      </c>
      <c r="E66" s="80" t="s">
        <v>32</v>
      </c>
      <c r="F66" s="80" t="s">
        <v>32</v>
      </c>
      <c r="G66" s="80" t="s">
        <v>32</v>
      </c>
      <c r="H66" s="80" t="s">
        <v>32</v>
      </c>
      <c r="I66" s="80" t="s">
        <v>32</v>
      </c>
      <c r="J66" s="80" t="s">
        <v>32</v>
      </c>
      <c r="K66" s="80" t="s">
        <v>32</v>
      </c>
      <c r="L66" s="80" t="s">
        <v>32</v>
      </c>
      <c r="M66" s="80" t="s">
        <v>32</v>
      </c>
      <c r="N66" s="80" t="s">
        <v>32</v>
      </c>
      <c r="O66" s="80" t="s">
        <v>32</v>
      </c>
      <c r="P66" s="80" t="s">
        <v>32</v>
      </c>
      <c r="Q66" s="80" t="s">
        <v>32</v>
      </c>
      <c r="R66" s="80" t="s">
        <v>32</v>
      </c>
      <c r="S66" s="80" t="s">
        <v>32</v>
      </c>
      <c r="T66" s="80" t="s">
        <v>32</v>
      </c>
    </row>
    <row r="67" spans="1:20" s="71" customFormat="1" ht="15" customHeight="1">
      <c r="A67" s="103" t="s">
        <v>39</v>
      </c>
      <c r="B67" s="103">
        <v>2</v>
      </c>
      <c r="C67" s="102">
        <v>1</v>
      </c>
      <c r="D67" s="102">
        <v>49</v>
      </c>
      <c r="E67" s="80" t="s">
        <v>32</v>
      </c>
      <c r="F67" s="80" t="s">
        <v>32</v>
      </c>
      <c r="G67" s="80" t="s">
        <v>32</v>
      </c>
      <c r="H67" s="80" t="s">
        <v>32</v>
      </c>
      <c r="I67" s="80" t="s">
        <v>32</v>
      </c>
      <c r="J67" s="80" t="s">
        <v>32</v>
      </c>
      <c r="K67" s="80" t="s">
        <v>32</v>
      </c>
      <c r="L67" s="80" t="s">
        <v>32</v>
      </c>
      <c r="M67" s="80" t="s">
        <v>32</v>
      </c>
      <c r="N67" s="80" t="s">
        <v>32</v>
      </c>
      <c r="O67" s="80" t="s">
        <v>32</v>
      </c>
      <c r="P67" s="80" t="s">
        <v>32</v>
      </c>
      <c r="Q67" s="80" t="s">
        <v>32</v>
      </c>
      <c r="R67" s="80" t="s">
        <v>32</v>
      </c>
      <c r="S67" s="80" t="s">
        <v>32</v>
      </c>
      <c r="T67" s="80" t="s">
        <v>32</v>
      </c>
    </row>
    <row r="68" spans="1:20" s="71" customFormat="1" ht="15" customHeight="1">
      <c r="A68" s="103"/>
      <c r="B68" s="103"/>
      <c r="C68" s="102"/>
      <c r="D68" s="102">
        <v>50</v>
      </c>
      <c r="E68" s="82" t="s">
        <v>9</v>
      </c>
      <c r="F68" s="86" t="s">
        <v>14</v>
      </c>
      <c r="G68" s="81" t="s">
        <v>91</v>
      </c>
      <c r="H68" s="82" t="s">
        <v>9</v>
      </c>
      <c r="I68" s="83" t="s">
        <v>11</v>
      </c>
      <c r="J68" s="81" t="s">
        <v>91</v>
      </c>
      <c r="K68" s="82" t="s">
        <v>9</v>
      </c>
      <c r="L68" s="87" t="s">
        <v>12</v>
      </c>
      <c r="M68" s="81" t="s">
        <v>91</v>
      </c>
      <c r="N68" s="82" t="s">
        <v>9</v>
      </c>
      <c r="O68" s="84" t="s">
        <v>13</v>
      </c>
      <c r="P68" s="81" t="s">
        <v>91</v>
      </c>
      <c r="Q68" s="80" t="s">
        <v>32</v>
      </c>
      <c r="R68" s="80" t="s">
        <v>32</v>
      </c>
      <c r="S68" s="80" t="s">
        <v>32</v>
      </c>
      <c r="T68" s="80" t="s">
        <v>32</v>
      </c>
    </row>
    <row r="69" spans="1:20" s="71" customFormat="1" ht="15" customHeight="1">
      <c r="A69" s="103"/>
      <c r="B69" s="103"/>
      <c r="C69" s="102">
        <v>1</v>
      </c>
      <c r="D69" s="102">
        <v>51</v>
      </c>
      <c r="E69" s="81" t="s">
        <v>91</v>
      </c>
      <c r="F69" s="82" t="s">
        <v>9</v>
      </c>
      <c r="G69" s="86" t="s">
        <v>14</v>
      </c>
      <c r="H69" s="81" t="s">
        <v>91</v>
      </c>
      <c r="I69" s="82" t="s">
        <v>9</v>
      </c>
      <c r="J69" s="83" t="s">
        <v>11</v>
      </c>
      <c r="K69" s="81" t="s">
        <v>91</v>
      </c>
      <c r="L69" s="82" t="s">
        <v>9</v>
      </c>
      <c r="M69" s="87" t="s">
        <v>12</v>
      </c>
      <c r="N69" s="81" t="s">
        <v>91</v>
      </c>
      <c r="O69" s="82" t="s">
        <v>9</v>
      </c>
      <c r="P69" s="84" t="s">
        <v>13</v>
      </c>
      <c r="Q69" s="80" t="s">
        <v>32</v>
      </c>
      <c r="R69" s="80" t="s">
        <v>32</v>
      </c>
      <c r="S69" s="80" t="s">
        <v>32</v>
      </c>
      <c r="T69" s="80" t="s">
        <v>32</v>
      </c>
    </row>
    <row r="70" spans="1:20" s="71" customFormat="1" ht="15" customHeight="1">
      <c r="A70" s="103"/>
      <c r="B70" s="103"/>
      <c r="C70" s="102"/>
      <c r="D70" s="102">
        <v>52</v>
      </c>
      <c r="E70" s="80" t="s">
        <v>32</v>
      </c>
      <c r="F70" s="80" t="s">
        <v>32</v>
      </c>
      <c r="G70" s="80" t="s">
        <v>32</v>
      </c>
      <c r="H70" s="80" t="s">
        <v>32</v>
      </c>
      <c r="I70" s="80" t="s">
        <v>32</v>
      </c>
      <c r="J70" s="80" t="s">
        <v>32</v>
      </c>
      <c r="K70" s="80" t="s">
        <v>32</v>
      </c>
      <c r="L70" s="80" t="s">
        <v>32</v>
      </c>
      <c r="M70" s="80" t="s">
        <v>32</v>
      </c>
      <c r="N70" s="80" t="s">
        <v>32</v>
      </c>
      <c r="O70" s="80" t="s">
        <v>32</v>
      </c>
      <c r="P70" s="80" t="s">
        <v>32</v>
      </c>
      <c r="Q70" s="80" t="s">
        <v>32</v>
      </c>
      <c r="R70" s="80" t="s">
        <v>32</v>
      </c>
      <c r="S70" s="80" t="s">
        <v>32</v>
      </c>
      <c r="T70" s="80" t="s">
        <v>32</v>
      </c>
    </row>
    <row r="71" spans="1:20" s="71" customFormat="1" ht="15" customHeight="1">
      <c r="A71" s="103" t="s">
        <v>40</v>
      </c>
      <c r="B71" s="103">
        <v>2</v>
      </c>
      <c r="C71" s="102">
        <v>1</v>
      </c>
      <c r="D71" s="102">
        <v>53</v>
      </c>
      <c r="E71" s="80" t="s">
        <v>32</v>
      </c>
      <c r="F71" s="80" t="s">
        <v>32</v>
      </c>
      <c r="G71" s="80" t="s">
        <v>32</v>
      </c>
      <c r="H71" s="80" t="s">
        <v>32</v>
      </c>
      <c r="I71" s="80" t="s">
        <v>32</v>
      </c>
      <c r="J71" s="80" t="s">
        <v>32</v>
      </c>
      <c r="K71" s="80" t="s">
        <v>32</v>
      </c>
      <c r="L71" s="80" t="s">
        <v>32</v>
      </c>
      <c r="M71" s="80" t="s">
        <v>32</v>
      </c>
      <c r="N71" s="80" t="s">
        <v>32</v>
      </c>
      <c r="O71" s="80" t="s">
        <v>32</v>
      </c>
      <c r="P71" s="80" t="s">
        <v>32</v>
      </c>
      <c r="Q71" s="80" t="s">
        <v>32</v>
      </c>
      <c r="R71" s="80" t="s">
        <v>32</v>
      </c>
      <c r="S71" s="80" t="s">
        <v>32</v>
      </c>
      <c r="T71" s="80" t="s">
        <v>32</v>
      </c>
    </row>
    <row r="72" spans="1:20" s="71" customFormat="1" ht="15" customHeight="1">
      <c r="A72" s="103"/>
      <c r="B72" s="103"/>
      <c r="C72" s="102"/>
      <c r="D72" s="102">
        <v>54</v>
      </c>
      <c r="E72" s="84" t="s">
        <v>13</v>
      </c>
      <c r="F72" s="81" t="s">
        <v>91</v>
      </c>
      <c r="G72" s="82" t="s">
        <v>9</v>
      </c>
      <c r="H72" s="86" t="s">
        <v>14</v>
      </c>
      <c r="I72" s="81" t="s">
        <v>91</v>
      </c>
      <c r="J72" s="82" t="s">
        <v>9</v>
      </c>
      <c r="K72" s="83" t="s">
        <v>11</v>
      </c>
      <c r="L72" s="81" t="s">
        <v>91</v>
      </c>
      <c r="M72" s="82" t="s">
        <v>9</v>
      </c>
      <c r="N72" s="87" t="s">
        <v>12</v>
      </c>
      <c r="O72" s="81" t="s">
        <v>91</v>
      </c>
      <c r="P72" s="82" t="s">
        <v>9</v>
      </c>
      <c r="Q72" s="80" t="s">
        <v>32</v>
      </c>
      <c r="R72" s="80" t="s">
        <v>32</v>
      </c>
      <c r="S72" s="80" t="s">
        <v>32</v>
      </c>
      <c r="T72" s="80" t="s">
        <v>32</v>
      </c>
    </row>
    <row r="73" spans="1:20" s="71" customFormat="1" ht="15" customHeight="1">
      <c r="A73" s="103"/>
      <c r="B73" s="103"/>
      <c r="C73" s="102">
        <v>1</v>
      </c>
      <c r="D73" s="102">
        <v>55</v>
      </c>
      <c r="E73" s="82" t="s">
        <v>9</v>
      </c>
      <c r="F73" s="84" t="s">
        <v>13</v>
      </c>
      <c r="G73" s="81" t="s">
        <v>91</v>
      </c>
      <c r="H73" s="82" t="s">
        <v>9</v>
      </c>
      <c r="I73" s="86" t="s">
        <v>14</v>
      </c>
      <c r="J73" s="81" t="s">
        <v>91</v>
      </c>
      <c r="K73" s="82" t="s">
        <v>9</v>
      </c>
      <c r="L73" s="83" t="s">
        <v>11</v>
      </c>
      <c r="M73" s="81" t="s">
        <v>91</v>
      </c>
      <c r="N73" s="82" t="s">
        <v>9</v>
      </c>
      <c r="O73" s="87" t="s">
        <v>12</v>
      </c>
      <c r="P73" s="81" t="s">
        <v>91</v>
      </c>
      <c r="Q73" s="80" t="s">
        <v>32</v>
      </c>
      <c r="R73" s="80" t="s">
        <v>32</v>
      </c>
      <c r="S73" s="80" t="s">
        <v>32</v>
      </c>
      <c r="T73" s="80" t="s">
        <v>32</v>
      </c>
    </row>
    <row r="74" spans="1:20" s="71" customFormat="1" ht="15" customHeight="1">
      <c r="A74" s="103"/>
      <c r="B74" s="103"/>
      <c r="C74" s="102"/>
      <c r="D74" s="102">
        <v>56</v>
      </c>
      <c r="E74" s="80" t="s">
        <v>32</v>
      </c>
      <c r="F74" s="80" t="s">
        <v>32</v>
      </c>
      <c r="G74" s="80" t="s">
        <v>32</v>
      </c>
      <c r="H74" s="80" t="s">
        <v>32</v>
      </c>
      <c r="I74" s="80" t="s">
        <v>32</v>
      </c>
      <c r="J74" s="80" t="s">
        <v>32</v>
      </c>
      <c r="K74" s="80" t="s">
        <v>32</v>
      </c>
      <c r="L74" s="80" t="s">
        <v>32</v>
      </c>
      <c r="M74" s="80" t="s">
        <v>32</v>
      </c>
      <c r="N74" s="80" t="s">
        <v>32</v>
      </c>
      <c r="O74" s="80" t="s">
        <v>32</v>
      </c>
      <c r="P74" s="80" t="s">
        <v>32</v>
      </c>
      <c r="Q74" s="80" t="s">
        <v>32</v>
      </c>
      <c r="R74" s="80" t="s">
        <v>32</v>
      </c>
      <c r="S74" s="80" t="s">
        <v>32</v>
      </c>
      <c r="T74" s="80" t="s">
        <v>32</v>
      </c>
    </row>
    <row r="75" spans="1:20" s="71" customFormat="1" ht="15" customHeight="1">
      <c r="A75" s="103" t="s">
        <v>49</v>
      </c>
      <c r="B75" s="103">
        <v>2</v>
      </c>
      <c r="C75" s="102">
        <v>1</v>
      </c>
      <c r="D75" s="102">
        <v>57</v>
      </c>
      <c r="E75" s="80" t="s">
        <v>32</v>
      </c>
      <c r="F75" s="80" t="s">
        <v>32</v>
      </c>
      <c r="G75" s="80" t="s">
        <v>32</v>
      </c>
      <c r="H75" s="80" t="s">
        <v>32</v>
      </c>
      <c r="I75" s="80" t="s">
        <v>32</v>
      </c>
      <c r="J75" s="80" t="s">
        <v>32</v>
      </c>
      <c r="K75" s="80" t="s">
        <v>32</v>
      </c>
      <c r="L75" s="80" t="s">
        <v>32</v>
      </c>
      <c r="M75" s="80" t="s">
        <v>32</v>
      </c>
      <c r="N75" s="80" t="s">
        <v>32</v>
      </c>
      <c r="O75" s="80" t="s">
        <v>32</v>
      </c>
      <c r="P75" s="80" t="s">
        <v>32</v>
      </c>
      <c r="Q75" s="80" t="s">
        <v>32</v>
      </c>
      <c r="R75" s="80" t="s">
        <v>32</v>
      </c>
      <c r="S75" s="80" t="s">
        <v>32</v>
      </c>
      <c r="T75" s="80" t="s">
        <v>32</v>
      </c>
    </row>
    <row r="76" spans="1:20" s="71" customFormat="1" ht="15" customHeight="1">
      <c r="A76" s="103"/>
      <c r="B76" s="103"/>
      <c r="C76" s="102"/>
      <c r="D76" s="102">
        <v>58</v>
      </c>
      <c r="E76" s="81" t="s">
        <v>91</v>
      </c>
      <c r="F76" s="82" t="s">
        <v>9</v>
      </c>
      <c r="G76" s="84" t="s">
        <v>13</v>
      </c>
      <c r="H76" s="81" t="s">
        <v>91</v>
      </c>
      <c r="I76" s="82" t="s">
        <v>9</v>
      </c>
      <c r="J76" s="86" t="s">
        <v>14</v>
      </c>
      <c r="K76" s="81" t="s">
        <v>91</v>
      </c>
      <c r="L76" s="82" t="s">
        <v>9</v>
      </c>
      <c r="M76" s="83" t="s">
        <v>11</v>
      </c>
      <c r="N76" s="81" t="s">
        <v>91</v>
      </c>
      <c r="O76" s="82" t="s">
        <v>9</v>
      </c>
      <c r="P76" s="87" t="s">
        <v>12</v>
      </c>
      <c r="Q76" s="80" t="s">
        <v>32</v>
      </c>
      <c r="R76" s="80" t="s">
        <v>32</v>
      </c>
      <c r="S76" s="80" t="s">
        <v>32</v>
      </c>
      <c r="T76" s="80" t="s">
        <v>32</v>
      </c>
    </row>
    <row r="77" spans="1:20" s="71" customFormat="1" ht="15" customHeight="1">
      <c r="A77" s="103"/>
      <c r="B77" s="103"/>
      <c r="C77" s="102">
        <v>1</v>
      </c>
      <c r="D77" s="102">
        <v>59</v>
      </c>
      <c r="E77" s="87" t="s">
        <v>12</v>
      </c>
      <c r="F77" s="81" t="s">
        <v>91</v>
      </c>
      <c r="G77" s="82" t="s">
        <v>9</v>
      </c>
      <c r="H77" s="84" t="s">
        <v>13</v>
      </c>
      <c r="I77" s="81" t="s">
        <v>91</v>
      </c>
      <c r="J77" s="82" t="s">
        <v>9</v>
      </c>
      <c r="K77" s="86" t="s">
        <v>14</v>
      </c>
      <c r="L77" s="81" t="s">
        <v>91</v>
      </c>
      <c r="M77" s="82" t="s">
        <v>9</v>
      </c>
      <c r="N77" s="83" t="s">
        <v>11</v>
      </c>
      <c r="O77" s="81" t="s">
        <v>91</v>
      </c>
      <c r="P77" s="82" t="s">
        <v>9</v>
      </c>
      <c r="Q77" s="80" t="s">
        <v>32</v>
      </c>
      <c r="R77" s="80" t="s">
        <v>32</v>
      </c>
      <c r="S77" s="80" t="s">
        <v>32</v>
      </c>
      <c r="T77" s="80" t="s">
        <v>32</v>
      </c>
    </row>
    <row r="78" spans="1:20" s="71" customFormat="1" ht="15" customHeight="1">
      <c r="A78" s="103"/>
      <c r="B78" s="103"/>
      <c r="C78" s="102"/>
      <c r="D78" s="102">
        <v>60</v>
      </c>
      <c r="E78" s="80" t="s">
        <v>32</v>
      </c>
      <c r="F78" s="80" t="s">
        <v>32</v>
      </c>
      <c r="G78" s="80" t="s">
        <v>32</v>
      </c>
      <c r="H78" s="80" t="s">
        <v>32</v>
      </c>
      <c r="I78" s="80" t="s">
        <v>32</v>
      </c>
      <c r="J78" s="80" t="s">
        <v>32</v>
      </c>
      <c r="K78" s="80" t="s">
        <v>32</v>
      </c>
      <c r="L78" s="80" t="s">
        <v>32</v>
      </c>
      <c r="M78" s="80" t="s">
        <v>32</v>
      </c>
      <c r="N78" s="80" t="s">
        <v>32</v>
      </c>
      <c r="O78" s="80" t="s">
        <v>32</v>
      </c>
      <c r="P78" s="80" t="s">
        <v>32</v>
      </c>
      <c r="Q78" s="80" t="s">
        <v>32</v>
      </c>
      <c r="R78" s="80" t="s">
        <v>32</v>
      </c>
      <c r="S78" s="80" t="s">
        <v>32</v>
      </c>
      <c r="T78" s="80" t="s">
        <v>32</v>
      </c>
    </row>
    <row r="79" spans="1:20" s="71" customFormat="1" ht="15" customHeight="1">
      <c r="A79" s="102" t="s">
        <v>41</v>
      </c>
      <c r="B79" s="102">
        <v>3</v>
      </c>
      <c r="C79" s="102">
        <v>1</v>
      </c>
      <c r="D79" s="102">
        <v>61</v>
      </c>
      <c r="E79" s="80" t="s">
        <v>32</v>
      </c>
      <c r="F79" s="80" t="s">
        <v>32</v>
      </c>
      <c r="G79" s="80" t="s">
        <v>32</v>
      </c>
      <c r="H79" s="80" t="s">
        <v>32</v>
      </c>
      <c r="I79" s="80" t="s">
        <v>32</v>
      </c>
      <c r="J79" s="80" t="s">
        <v>32</v>
      </c>
      <c r="K79" s="80" t="s">
        <v>32</v>
      </c>
      <c r="L79" s="80" t="s">
        <v>32</v>
      </c>
      <c r="M79" s="80" t="s">
        <v>32</v>
      </c>
      <c r="N79" s="80" t="s">
        <v>32</v>
      </c>
      <c r="O79" s="80" t="s">
        <v>32</v>
      </c>
      <c r="P79" s="80" t="s">
        <v>32</v>
      </c>
      <c r="Q79" s="80" t="s">
        <v>32</v>
      </c>
      <c r="R79" s="80" t="s">
        <v>32</v>
      </c>
      <c r="S79" s="80" t="s">
        <v>32</v>
      </c>
      <c r="T79" s="80" t="s">
        <v>32</v>
      </c>
    </row>
    <row r="80" spans="1:20" s="71" customFormat="1" ht="15" customHeight="1">
      <c r="A80" s="102"/>
      <c r="B80" s="102"/>
      <c r="C80" s="102"/>
      <c r="D80" s="102">
        <v>62</v>
      </c>
      <c r="E80" s="80" t="s">
        <v>32</v>
      </c>
      <c r="F80" s="80" t="s">
        <v>32</v>
      </c>
      <c r="G80" s="80" t="s">
        <v>32</v>
      </c>
      <c r="H80" s="80" t="s">
        <v>32</v>
      </c>
      <c r="I80" s="80" t="s">
        <v>32</v>
      </c>
      <c r="J80" s="80" t="s">
        <v>32</v>
      </c>
      <c r="K80" s="80" t="s">
        <v>32</v>
      </c>
      <c r="L80" s="80" t="s">
        <v>32</v>
      </c>
      <c r="M80" s="80" t="s">
        <v>32</v>
      </c>
      <c r="N80" s="80" t="s">
        <v>32</v>
      </c>
      <c r="O80" s="80" t="s">
        <v>32</v>
      </c>
      <c r="P80" s="80" t="s">
        <v>32</v>
      </c>
      <c r="Q80" s="80" t="s">
        <v>32</v>
      </c>
      <c r="R80" s="80" t="s">
        <v>32</v>
      </c>
      <c r="S80" s="80" t="s">
        <v>32</v>
      </c>
      <c r="T80" s="80" t="s">
        <v>32</v>
      </c>
    </row>
    <row r="81" spans="1:20" s="71" customFormat="1" ht="15" customHeight="1">
      <c r="A81" s="102"/>
      <c r="B81" s="102"/>
      <c r="C81" s="102">
        <v>1</v>
      </c>
      <c r="D81" s="102">
        <v>63</v>
      </c>
      <c r="E81" s="82" t="s">
        <v>9</v>
      </c>
      <c r="F81" s="87" t="s">
        <v>12</v>
      </c>
      <c r="G81" s="81" t="s">
        <v>91</v>
      </c>
      <c r="H81" s="82" t="s">
        <v>9</v>
      </c>
      <c r="I81" s="84" t="s">
        <v>13</v>
      </c>
      <c r="J81" s="81" t="s">
        <v>91</v>
      </c>
      <c r="K81" s="82" t="s">
        <v>9</v>
      </c>
      <c r="L81" s="86" t="s">
        <v>14</v>
      </c>
      <c r="M81" s="81" t="s">
        <v>91</v>
      </c>
      <c r="N81" s="82" t="s">
        <v>9</v>
      </c>
      <c r="O81" s="83" t="s">
        <v>11</v>
      </c>
      <c r="P81" s="81" t="s">
        <v>91</v>
      </c>
      <c r="Q81" s="80" t="s">
        <v>32</v>
      </c>
      <c r="R81" s="80" t="s">
        <v>32</v>
      </c>
      <c r="S81" s="80" t="s">
        <v>32</v>
      </c>
      <c r="T81" s="80" t="s">
        <v>32</v>
      </c>
    </row>
    <row r="82" spans="1:20" s="71" customFormat="1" ht="15" customHeight="1">
      <c r="A82" s="102"/>
      <c r="B82" s="102"/>
      <c r="C82" s="102"/>
      <c r="D82" s="102">
        <v>64</v>
      </c>
      <c r="E82" s="81" t="s">
        <v>91</v>
      </c>
      <c r="F82" s="82" t="s">
        <v>9</v>
      </c>
      <c r="G82" s="87" t="s">
        <v>12</v>
      </c>
      <c r="H82" s="81" t="s">
        <v>91</v>
      </c>
      <c r="I82" s="82" t="s">
        <v>9</v>
      </c>
      <c r="J82" s="84" t="s">
        <v>13</v>
      </c>
      <c r="K82" s="81" t="s">
        <v>91</v>
      </c>
      <c r="L82" s="82" t="s">
        <v>9</v>
      </c>
      <c r="M82" s="86" t="s">
        <v>14</v>
      </c>
      <c r="N82" s="81" t="s">
        <v>91</v>
      </c>
      <c r="O82" s="82" t="s">
        <v>9</v>
      </c>
      <c r="P82" s="83" t="s">
        <v>11</v>
      </c>
      <c r="Q82" s="80" t="s">
        <v>32</v>
      </c>
      <c r="R82" s="80" t="s">
        <v>32</v>
      </c>
      <c r="S82" s="80" t="s">
        <v>32</v>
      </c>
      <c r="T82" s="80" t="s">
        <v>32</v>
      </c>
    </row>
    <row r="83" spans="1:20" s="71" customFormat="1" ht="15" customHeight="1">
      <c r="A83" s="102"/>
      <c r="B83" s="102"/>
      <c r="C83" s="102">
        <v>1</v>
      </c>
      <c r="D83" s="102">
        <v>65</v>
      </c>
      <c r="E83" s="80" t="s">
        <v>32</v>
      </c>
      <c r="F83" s="80" t="s">
        <v>32</v>
      </c>
      <c r="G83" s="80" t="s">
        <v>32</v>
      </c>
      <c r="H83" s="80" t="s">
        <v>32</v>
      </c>
      <c r="I83" s="80" t="s">
        <v>32</v>
      </c>
      <c r="J83" s="80" t="s">
        <v>32</v>
      </c>
      <c r="K83" s="80" t="s">
        <v>32</v>
      </c>
      <c r="L83" s="80" t="s">
        <v>32</v>
      </c>
      <c r="M83" s="80" t="s">
        <v>32</v>
      </c>
      <c r="N83" s="80" t="s">
        <v>32</v>
      </c>
      <c r="O83" s="80" t="s">
        <v>32</v>
      </c>
      <c r="P83" s="80" t="s">
        <v>32</v>
      </c>
      <c r="Q83" s="80" t="s">
        <v>32</v>
      </c>
      <c r="R83" s="80" t="s">
        <v>32</v>
      </c>
      <c r="S83" s="80" t="s">
        <v>32</v>
      </c>
      <c r="T83" s="80" t="s">
        <v>32</v>
      </c>
    </row>
    <row r="84" spans="1:20" s="71" customFormat="1" ht="15" customHeight="1">
      <c r="A84" s="102"/>
      <c r="B84" s="102"/>
      <c r="C84" s="102"/>
      <c r="D84" s="102">
        <v>66</v>
      </c>
      <c r="E84" s="80" t="s">
        <v>32</v>
      </c>
      <c r="F84" s="80" t="s">
        <v>32</v>
      </c>
      <c r="G84" s="80" t="s">
        <v>32</v>
      </c>
      <c r="H84" s="80" t="s">
        <v>32</v>
      </c>
      <c r="I84" s="80" t="s">
        <v>32</v>
      </c>
      <c r="J84" s="80" t="s">
        <v>32</v>
      </c>
      <c r="K84" s="80" t="s">
        <v>32</v>
      </c>
      <c r="L84" s="80" t="s">
        <v>32</v>
      </c>
      <c r="M84" s="80" t="s">
        <v>32</v>
      </c>
      <c r="N84" s="80" t="s">
        <v>32</v>
      </c>
      <c r="O84" s="80" t="s">
        <v>32</v>
      </c>
      <c r="P84" s="80" t="s">
        <v>32</v>
      </c>
      <c r="Q84" s="80" t="s">
        <v>32</v>
      </c>
      <c r="R84" s="80" t="s">
        <v>32</v>
      </c>
      <c r="S84" s="80" t="s">
        <v>32</v>
      </c>
      <c r="T84" s="80" t="s">
        <v>32</v>
      </c>
    </row>
    <row r="85" spans="1:20" s="71" customFormat="1" ht="15" customHeight="1">
      <c r="A85" s="102" t="s">
        <v>50</v>
      </c>
      <c r="B85" s="102">
        <v>3</v>
      </c>
      <c r="C85" s="102">
        <v>1</v>
      </c>
      <c r="D85" s="102">
        <v>67</v>
      </c>
      <c r="E85" s="80" t="s">
        <v>32</v>
      </c>
      <c r="F85" s="80" t="s">
        <v>32</v>
      </c>
      <c r="G85" s="80" t="s">
        <v>32</v>
      </c>
      <c r="H85" s="80" t="s">
        <v>32</v>
      </c>
      <c r="I85" s="80" t="s">
        <v>32</v>
      </c>
      <c r="J85" s="80" t="s">
        <v>32</v>
      </c>
      <c r="K85" s="80" t="s">
        <v>32</v>
      </c>
      <c r="L85" s="80" t="s">
        <v>32</v>
      </c>
      <c r="M85" s="80" t="s">
        <v>32</v>
      </c>
      <c r="N85" s="80" t="s">
        <v>32</v>
      </c>
      <c r="O85" s="80" t="s">
        <v>32</v>
      </c>
      <c r="P85" s="80" t="s">
        <v>32</v>
      </c>
      <c r="Q85" s="80" t="s">
        <v>32</v>
      </c>
      <c r="R85" s="80" t="s">
        <v>32</v>
      </c>
      <c r="S85" s="80" t="s">
        <v>32</v>
      </c>
      <c r="T85" s="80" t="s">
        <v>32</v>
      </c>
    </row>
    <row r="86" spans="1:20" s="71" customFormat="1" ht="15" customHeight="1">
      <c r="A86" s="102"/>
      <c r="B86" s="102"/>
      <c r="C86" s="102"/>
      <c r="D86" s="102">
        <v>68</v>
      </c>
      <c r="E86" s="80" t="s">
        <v>32</v>
      </c>
      <c r="F86" s="80" t="s">
        <v>32</v>
      </c>
      <c r="G86" s="80" t="s">
        <v>32</v>
      </c>
      <c r="H86" s="80" t="s">
        <v>32</v>
      </c>
      <c r="I86" s="80" t="s">
        <v>32</v>
      </c>
      <c r="J86" s="80" t="s">
        <v>32</v>
      </c>
      <c r="K86" s="80" t="s">
        <v>32</v>
      </c>
      <c r="L86" s="80" t="s">
        <v>32</v>
      </c>
      <c r="M86" s="80" t="s">
        <v>32</v>
      </c>
      <c r="N86" s="80" t="s">
        <v>32</v>
      </c>
      <c r="O86" s="80" t="s">
        <v>32</v>
      </c>
      <c r="P86" s="80" t="s">
        <v>32</v>
      </c>
      <c r="Q86" s="80" t="s">
        <v>32</v>
      </c>
      <c r="R86" s="80" t="s">
        <v>32</v>
      </c>
      <c r="S86" s="80" t="s">
        <v>32</v>
      </c>
      <c r="T86" s="80" t="s">
        <v>32</v>
      </c>
    </row>
    <row r="87" spans="1:20" s="71" customFormat="1" ht="15" customHeight="1">
      <c r="A87" s="102"/>
      <c r="B87" s="102"/>
      <c r="C87" s="102">
        <v>1</v>
      </c>
      <c r="D87" s="102">
        <v>69</v>
      </c>
      <c r="E87" s="82" t="s">
        <v>9</v>
      </c>
      <c r="F87" s="81" t="s">
        <v>91</v>
      </c>
      <c r="G87" s="82" t="s">
        <v>9</v>
      </c>
      <c r="H87" s="87" t="s">
        <v>12</v>
      </c>
      <c r="I87" s="81" t="s">
        <v>91</v>
      </c>
      <c r="J87" s="82" t="s">
        <v>9</v>
      </c>
      <c r="K87" s="84" t="s">
        <v>13</v>
      </c>
      <c r="L87" s="81" t="s">
        <v>91</v>
      </c>
      <c r="M87" s="82" t="s">
        <v>9</v>
      </c>
      <c r="N87" s="86" t="s">
        <v>14</v>
      </c>
      <c r="O87" s="81" t="s">
        <v>91</v>
      </c>
      <c r="P87" s="82" t="s">
        <v>9</v>
      </c>
      <c r="Q87" s="80" t="s">
        <v>32</v>
      </c>
      <c r="R87" s="80" t="s">
        <v>32</v>
      </c>
      <c r="S87" s="80" t="s">
        <v>32</v>
      </c>
      <c r="T87" s="80" t="s">
        <v>32</v>
      </c>
    </row>
    <row r="88" spans="1:20" s="71" customFormat="1" ht="15" customHeight="1">
      <c r="A88" s="102"/>
      <c r="B88" s="102"/>
      <c r="C88" s="102"/>
      <c r="D88" s="102">
        <v>70</v>
      </c>
      <c r="E88" s="85" t="s">
        <v>15</v>
      </c>
      <c r="F88" s="82" t="s">
        <v>9</v>
      </c>
      <c r="G88" s="81" t="s">
        <v>91</v>
      </c>
      <c r="H88" s="82" t="s">
        <v>9</v>
      </c>
      <c r="I88" s="87" t="s">
        <v>12</v>
      </c>
      <c r="J88" s="81" t="s">
        <v>91</v>
      </c>
      <c r="K88" s="82" t="s">
        <v>9</v>
      </c>
      <c r="L88" s="84" t="s">
        <v>13</v>
      </c>
      <c r="M88" s="81" t="s">
        <v>91</v>
      </c>
      <c r="N88" s="82" t="s">
        <v>9</v>
      </c>
      <c r="O88" s="86" t="s">
        <v>14</v>
      </c>
      <c r="P88" s="81" t="s">
        <v>91</v>
      </c>
      <c r="Q88" s="80" t="s">
        <v>32</v>
      </c>
      <c r="R88" s="80" t="s">
        <v>32</v>
      </c>
      <c r="S88" s="80" t="s">
        <v>32</v>
      </c>
      <c r="T88" s="80" t="s">
        <v>32</v>
      </c>
    </row>
    <row r="89" spans="1:20" s="71" customFormat="1" ht="15" customHeight="1">
      <c r="A89" s="102"/>
      <c r="B89" s="102"/>
      <c r="C89" s="102">
        <v>1</v>
      </c>
      <c r="D89" s="102">
        <v>71</v>
      </c>
      <c r="E89" s="80" t="s">
        <v>32</v>
      </c>
      <c r="F89" s="80" t="s">
        <v>32</v>
      </c>
      <c r="G89" s="80" t="s">
        <v>32</v>
      </c>
      <c r="H89" s="80" t="s">
        <v>32</v>
      </c>
      <c r="I89" s="80" t="s">
        <v>32</v>
      </c>
      <c r="J89" s="80" t="s">
        <v>32</v>
      </c>
      <c r="K89" s="80" t="s">
        <v>32</v>
      </c>
      <c r="L89" s="80" t="s">
        <v>32</v>
      </c>
      <c r="M89" s="80" t="s">
        <v>32</v>
      </c>
      <c r="N89" s="80" t="s">
        <v>32</v>
      </c>
      <c r="O89" s="80" t="s">
        <v>32</v>
      </c>
      <c r="P89" s="80" t="s">
        <v>32</v>
      </c>
      <c r="Q89" s="80" t="s">
        <v>32</v>
      </c>
      <c r="R89" s="80" t="s">
        <v>32</v>
      </c>
      <c r="S89" s="80" t="s">
        <v>32</v>
      </c>
      <c r="T89" s="80" t="s">
        <v>32</v>
      </c>
    </row>
    <row r="90" spans="1:20" s="71" customFormat="1" ht="15" customHeight="1">
      <c r="A90" s="102"/>
      <c r="B90" s="102"/>
      <c r="C90" s="102"/>
      <c r="D90" s="102">
        <v>72</v>
      </c>
      <c r="E90" s="80" t="s">
        <v>32</v>
      </c>
      <c r="F90" s="80" t="s">
        <v>32</v>
      </c>
      <c r="G90" s="80" t="s">
        <v>32</v>
      </c>
      <c r="H90" s="80" t="s">
        <v>32</v>
      </c>
      <c r="I90" s="80" t="s">
        <v>32</v>
      </c>
      <c r="J90" s="80" t="s">
        <v>32</v>
      </c>
      <c r="K90" s="80" t="s">
        <v>32</v>
      </c>
      <c r="L90" s="80" t="s">
        <v>32</v>
      </c>
      <c r="M90" s="80" t="s">
        <v>32</v>
      </c>
      <c r="N90" s="80" t="s">
        <v>32</v>
      </c>
      <c r="O90" s="80" t="s">
        <v>32</v>
      </c>
      <c r="P90" s="80" t="s">
        <v>32</v>
      </c>
      <c r="Q90" s="80" t="s">
        <v>32</v>
      </c>
      <c r="R90" s="80" t="s">
        <v>32</v>
      </c>
      <c r="S90" s="80" t="s">
        <v>32</v>
      </c>
      <c r="T90" s="80" t="s">
        <v>32</v>
      </c>
    </row>
    <row r="91" spans="1:20" s="71" customFormat="1" ht="15" customHeight="1">
      <c r="A91" s="102" t="s">
        <v>42</v>
      </c>
      <c r="B91" s="102">
        <v>3</v>
      </c>
      <c r="C91" s="102">
        <v>1</v>
      </c>
      <c r="D91" s="102">
        <v>73</v>
      </c>
      <c r="E91" s="80" t="s">
        <v>32</v>
      </c>
      <c r="F91" s="80" t="s">
        <v>32</v>
      </c>
      <c r="G91" s="80" t="s">
        <v>32</v>
      </c>
      <c r="H91" s="80" t="s">
        <v>32</v>
      </c>
      <c r="I91" s="80" t="s">
        <v>32</v>
      </c>
      <c r="J91" s="80" t="s">
        <v>32</v>
      </c>
      <c r="K91" s="80" t="s">
        <v>32</v>
      </c>
      <c r="L91" s="80" t="s">
        <v>32</v>
      </c>
      <c r="M91" s="80" t="s">
        <v>32</v>
      </c>
      <c r="N91" s="80" t="s">
        <v>32</v>
      </c>
      <c r="O91" s="80" t="s">
        <v>32</v>
      </c>
      <c r="P91" s="80" t="s">
        <v>32</v>
      </c>
      <c r="Q91" s="80" t="s">
        <v>32</v>
      </c>
      <c r="R91" s="80" t="s">
        <v>32</v>
      </c>
      <c r="S91" s="80" t="s">
        <v>32</v>
      </c>
      <c r="T91" s="80" t="s">
        <v>32</v>
      </c>
    </row>
    <row r="92" spans="1:20" s="71" customFormat="1" ht="15" customHeight="1">
      <c r="A92" s="102"/>
      <c r="B92" s="102"/>
      <c r="C92" s="102"/>
      <c r="D92" s="102">
        <v>74</v>
      </c>
      <c r="E92" s="80" t="s">
        <v>32</v>
      </c>
      <c r="F92" s="80" t="s">
        <v>32</v>
      </c>
      <c r="G92" s="80" t="s">
        <v>32</v>
      </c>
      <c r="H92" s="80" t="s">
        <v>32</v>
      </c>
      <c r="I92" s="80" t="s">
        <v>32</v>
      </c>
      <c r="J92" s="80" t="s">
        <v>32</v>
      </c>
      <c r="K92" s="80" t="s">
        <v>32</v>
      </c>
      <c r="L92" s="80" t="s">
        <v>32</v>
      </c>
      <c r="M92" s="80" t="s">
        <v>32</v>
      </c>
      <c r="N92" s="80" t="s">
        <v>32</v>
      </c>
      <c r="O92" s="80" t="s">
        <v>32</v>
      </c>
      <c r="P92" s="80" t="s">
        <v>32</v>
      </c>
      <c r="Q92" s="80" t="s">
        <v>32</v>
      </c>
      <c r="R92" s="80" t="s">
        <v>32</v>
      </c>
      <c r="S92" s="80" t="s">
        <v>32</v>
      </c>
      <c r="T92" s="80" t="s">
        <v>32</v>
      </c>
    </row>
    <row r="93" spans="1:20" s="71" customFormat="1" ht="15" customHeight="1">
      <c r="A93" s="102"/>
      <c r="B93" s="102"/>
      <c r="C93" s="102">
        <v>1</v>
      </c>
      <c r="D93" s="102">
        <v>75</v>
      </c>
      <c r="E93" s="81" t="s">
        <v>91</v>
      </c>
      <c r="F93" s="85" t="s">
        <v>15</v>
      </c>
      <c r="G93" s="82" t="s">
        <v>9</v>
      </c>
      <c r="H93" s="81" t="s">
        <v>91</v>
      </c>
      <c r="I93" s="82" t="s">
        <v>9</v>
      </c>
      <c r="J93" s="87" t="s">
        <v>12</v>
      </c>
      <c r="K93" s="81" t="s">
        <v>91</v>
      </c>
      <c r="L93" s="82" t="s">
        <v>9</v>
      </c>
      <c r="M93" s="84" t="s">
        <v>13</v>
      </c>
      <c r="N93" s="81" t="s">
        <v>91</v>
      </c>
      <c r="O93" s="82" t="s">
        <v>9</v>
      </c>
      <c r="P93" s="86" t="s">
        <v>14</v>
      </c>
      <c r="Q93" s="80" t="s">
        <v>32</v>
      </c>
      <c r="R93" s="80" t="s">
        <v>32</v>
      </c>
      <c r="S93" s="80" t="s">
        <v>32</v>
      </c>
      <c r="T93" s="80" t="s">
        <v>32</v>
      </c>
    </row>
    <row r="94" spans="1:20" s="71" customFormat="1" ht="15" customHeight="1">
      <c r="A94" s="102"/>
      <c r="B94" s="102"/>
      <c r="C94" s="102"/>
      <c r="D94" s="102">
        <v>76</v>
      </c>
      <c r="E94" s="82" t="s">
        <v>9</v>
      </c>
      <c r="F94" s="81" t="s">
        <v>91</v>
      </c>
      <c r="G94" s="85" t="s">
        <v>15</v>
      </c>
      <c r="H94" s="82" t="s">
        <v>9</v>
      </c>
      <c r="I94" s="81" t="s">
        <v>91</v>
      </c>
      <c r="J94" s="82" t="s">
        <v>9</v>
      </c>
      <c r="K94" s="87" t="s">
        <v>12</v>
      </c>
      <c r="L94" s="81" t="s">
        <v>91</v>
      </c>
      <c r="M94" s="82" t="s">
        <v>9</v>
      </c>
      <c r="N94" s="84" t="s">
        <v>13</v>
      </c>
      <c r="O94" s="81" t="s">
        <v>91</v>
      </c>
      <c r="P94" s="82" t="s">
        <v>9</v>
      </c>
      <c r="Q94" s="80" t="s">
        <v>32</v>
      </c>
      <c r="R94" s="80" t="s">
        <v>32</v>
      </c>
      <c r="S94" s="80" t="s">
        <v>32</v>
      </c>
      <c r="T94" s="80" t="s">
        <v>32</v>
      </c>
    </row>
    <row r="95" spans="1:20" s="71" customFormat="1" ht="15" customHeight="1">
      <c r="A95" s="102"/>
      <c r="B95" s="102"/>
      <c r="C95" s="102">
        <v>1</v>
      </c>
      <c r="D95" s="102">
        <v>77</v>
      </c>
      <c r="E95" s="80" t="s">
        <v>32</v>
      </c>
      <c r="F95" s="80" t="s">
        <v>32</v>
      </c>
      <c r="G95" s="80" t="s">
        <v>32</v>
      </c>
      <c r="H95" s="80" t="s">
        <v>32</v>
      </c>
      <c r="I95" s="80" t="s">
        <v>32</v>
      </c>
      <c r="J95" s="80" t="s">
        <v>32</v>
      </c>
      <c r="K95" s="80" t="s">
        <v>32</v>
      </c>
      <c r="L95" s="80" t="s">
        <v>32</v>
      </c>
      <c r="M95" s="80" t="s">
        <v>32</v>
      </c>
      <c r="N95" s="80" t="s">
        <v>32</v>
      </c>
      <c r="O95" s="80" t="s">
        <v>32</v>
      </c>
      <c r="P95" s="80" t="s">
        <v>32</v>
      </c>
      <c r="Q95" s="80" t="s">
        <v>32</v>
      </c>
      <c r="R95" s="80" t="s">
        <v>32</v>
      </c>
      <c r="S95" s="80" t="s">
        <v>32</v>
      </c>
      <c r="T95" s="80" t="s">
        <v>32</v>
      </c>
    </row>
    <row r="96" spans="1:20" s="71" customFormat="1" ht="15" customHeight="1">
      <c r="A96" s="102"/>
      <c r="B96" s="102"/>
      <c r="C96" s="102"/>
      <c r="D96" s="102">
        <v>78</v>
      </c>
      <c r="E96" s="80" t="s">
        <v>32</v>
      </c>
      <c r="F96" s="80" t="s">
        <v>32</v>
      </c>
      <c r="G96" s="80" t="s">
        <v>32</v>
      </c>
      <c r="H96" s="80" t="s">
        <v>32</v>
      </c>
      <c r="I96" s="80" t="s">
        <v>32</v>
      </c>
      <c r="J96" s="80" t="s">
        <v>32</v>
      </c>
      <c r="K96" s="80" t="s">
        <v>32</v>
      </c>
      <c r="L96" s="80" t="s">
        <v>32</v>
      </c>
      <c r="M96" s="80" t="s">
        <v>32</v>
      </c>
      <c r="N96" s="80" t="s">
        <v>32</v>
      </c>
      <c r="O96" s="80" t="s">
        <v>32</v>
      </c>
      <c r="P96" s="80" t="s">
        <v>32</v>
      </c>
      <c r="Q96" s="80" t="s">
        <v>32</v>
      </c>
      <c r="R96" s="80" t="s">
        <v>32</v>
      </c>
      <c r="S96" s="80" t="s">
        <v>32</v>
      </c>
      <c r="T96" s="80" t="s">
        <v>32</v>
      </c>
    </row>
    <row r="97" spans="1:20" s="71" customFormat="1" ht="15" customHeight="1">
      <c r="A97" s="102" t="s">
        <v>43</v>
      </c>
      <c r="B97" s="102">
        <v>3</v>
      </c>
      <c r="C97" s="102">
        <v>1</v>
      </c>
      <c r="D97" s="102">
        <v>79</v>
      </c>
      <c r="E97" s="80" t="s">
        <v>32</v>
      </c>
      <c r="F97" s="80" t="s">
        <v>32</v>
      </c>
      <c r="G97" s="80" t="s">
        <v>32</v>
      </c>
      <c r="H97" s="80" t="s">
        <v>32</v>
      </c>
      <c r="I97" s="80" t="s">
        <v>32</v>
      </c>
      <c r="J97" s="80" t="s">
        <v>32</v>
      </c>
      <c r="K97" s="80" t="s">
        <v>32</v>
      </c>
      <c r="L97" s="80" t="s">
        <v>32</v>
      </c>
      <c r="M97" s="80" t="s">
        <v>32</v>
      </c>
      <c r="N97" s="80" t="s">
        <v>32</v>
      </c>
      <c r="O97" s="80" t="s">
        <v>32</v>
      </c>
      <c r="P97" s="80" t="s">
        <v>32</v>
      </c>
      <c r="Q97" s="80" t="s">
        <v>32</v>
      </c>
      <c r="R97" s="80" t="s">
        <v>32</v>
      </c>
      <c r="S97" s="80" t="s">
        <v>32</v>
      </c>
      <c r="T97" s="80" t="s">
        <v>32</v>
      </c>
    </row>
    <row r="98" spans="1:20" s="71" customFormat="1" ht="15" customHeight="1">
      <c r="A98" s="102"/>
      <c r="B98" s="102"/>
      <c r="C98" s="102"/>
      <c r="D98" s="102">
        <v>80</v>
      </c>
      <c r="E98" s="80" t="s">
        <v>32</v>
      </c>
      <c r="F98" s="80" t="s">
        <v>32</v>
      </c>
      <c r="G98" s="80" t="s">
        <v>32</v>
      </c>
      <c r="H98" s="80" t="s">
        <v>32</v>
      </c>
      <c r="I98" s="80" t="s">
        <v>32</v>
      </c>
      <c r="J98" s="80" t="s">
        <v>32</v>
      </c>
      <c r="K98" s="80" t="s">
        <v>32</v>
      </c>
      <c r="L98" s="80" t="s">
        <v>32</v>
      </c>
      <c r="M98" s="80" t="s">
        <v>32</v>
      </c>
      <c r="N98" s="80" t="s">
        <v>32</v>
      </c>
      <c r="O98" s="80" t="s">
        <v>32</v>
      </c>
      <c r="P98" s="80" t="s">
        <v>32</v>
      </c>
      <c r="Q98" s="80" t="s">
        <v>32</v>
      </c>
      <c r="R98" s="80" t="s">
        <v>32</v>
      </c>
      <c r="S98" s="80" t="s">
        <v>32</v>
      </c>
      <c r="T98" s="80" t="s">
        <v>32</v>
      </c>
    </row>
    <row r="99" spans="1:20" s="71" customFormat="1" ht="15" customHeight="1">
      <c r="A99" s="102"/>
      <c r="B99" s="102"/>
      <c r="C99" s="102">
        <v>1</v>
      </c>
      <c r="D99" s="102">
        <v>81</v>
      </c>
      <c r="E99" s="83" t="s">
        <v>11</v>
      </c>
      <c r="F99" s="82" t="s">
        <v>9</v>
      </c>
      <c r="G99" s="81" t="s">
        <v>91</v>
      </c>
      <c r="H99" s="85" t="s">
        <v>15</v>
      </c>
      <c r="I99" s="82" t="s">
        <v>9</v>
      </c>
      <c r="J99" s="81" t="s">
        <v>91</v>
      </c>
      <c r="K99" s="82" t="s">
        <v>9</v>
      </c>
      <c r="L99" s="87" t="s">
        <v>12</v>
      </c>
      <c r="M99" s="81" t="s">
        <v>91</v>
      </c>
      <c r="N99" s="82" t="s">
        <v>9</v>
      </c>
      <c r="O99" s="84" t="s">
        <v>13</v>
      </c>
      <c r="P99" s="81" t="s">
        <v>91</v>
      </c>
      <c r="Q99" s="80" t="s">
        <v>32</v>
      </c>
      <c r="R99" s="80" t="s">
        <v>32</v>
      </c>
      <c r="S99" s="80" t="s">
        <v>32</v>
      </c>
      <c r="T99" s="80" t="s">
        <v>32</v>
      </c>
    </row>
    <row r="100" spans="1:20" s="71" customFormat="1" ht="15" customHeight="1">
      <c r="A100" s="102"/>
      <c r="B100" s="102"/>
      <c r="C100" s="102"/>
      <c r="D100" s="102">
        <v>82</v>
      </c>
      <c r="E100" s="81" t="s">
        <v>91</v>
      </c>
      <c r="F100" s="83" t="s">
        <v>11</v>
      </c>
      <c r="G100" s="82" t="s">
        <v>9</v>
      </c>
      <c r="H100" s="81" t="s">
        <v>91</v>
      </c>
      <c r="I100" s="85" t="s">
        <v>15</v>
      </c>
      <c r="J100" s="82" t="s">
        <v>9</v>
      </c>
      <c r="K100" s="81" t="s">
        <v>91</v>
      </c>
      <c r="L100" s="82" t="s">
        <v>9</v>
      </c>
      <c r="M100" s="87" t="s">
        <v>12</v>
      </c>
      <c r="N100" s="81" t="s">
        <v>91</v>
      </c>
      <c r="O100" s="82" t="s">
        <v>9</v>
      </c>
      <c r="P100" s="84" t="s">
        <v>13</v>
      </c>
      <c r="Q100" s="80" t="s">
        <v>32</v>
      </c>
      <c r="R100" s="80" t="s">
        <v>32</v>
      </c>
      <c r="S100" s="80" t="s">
        <v>32</v>
      </c>
      <c r="T100" s="80" t="s">
        <v>32</v>
      </c>
    </row>
    <row r="101" spans="1:20" s="71" customFormat="1" ht="15" customHeight="1">
      <c r="A101" s="102"/>
      <c r="B101" s="102"/>
      <c r="C101" s="102">
        <v>1</v>
      </c>
      <c r="D101" s="102">
        <v>83</v>
      </c>
      <c r="E101" s="80" t="s">
        <v>32</v>
      </c>
      <c r="F101" s="80" t="s">
        <v>32</v>
      </c>
      <c r="G101" s="80" t="s">
        <v>32</v>
      </c>
      <c r="H101" s="80" t="s">
        <v>32</v>
      </c>
      <c r="I101" s="80" t="s">
        <v>32</v>
      </c>
      <c r="J101" s="80" t="s">
        <v>32</v>
      </c>
      <c r="K101" s="80" t="s">
        <v>32</v>
      </c>
      <c r="L101" s="80" t="s">
        <v>32</v>
      </c>
      <c r="M101" s="80" t="s">
        <v>32</v>
      </c>
      <c r="N101" s="80" t="s">
        <v>32</v>
      </c>
      <c r="O101" s="80" t="s">
        <v>32</v>
      </c>
      <c r="P101" s="80" t="s">
        <v>32</v>
      </c>
      <c r="Q101" s="80" t="s">
        <v>32</v>
      </c>
      <c r="R101" s="80" t="s">
        <v>32</v>
      </c>
      <c r="S101" s="80" t="s">
        <v>32</v>
      </c>
      <c r="T101" s="80" t="s">
        <v>32</v>
      </c>
    </row>
    <row r="102" spans="1:20" s="71" customFormat="1" ht="15" customHeight="1">
      <c r="A102" s="102"/>
      <c r="B102" s="102"/>
      <c r="C102" s="102"/>
      <c r="D102" s="102">
        <v>84</v>
      </c>
      <c r="E102" s="80" t="s">
        <v>32</v>
      </c>
      <c r="F102" s="80" t="s">
        <v>32</v>
      </c>
      <c r="G102" s="80" t="s">
        <v>32</v>
      </c>
      <c r="H102" s="80" t="s">
        <v>32</v>
      </c>
      <c r="I102" s="80" t="s">
        <v>32</v>
      </c>
      <c r="J102" s="80" t="s">
        <v>32</v>
      </c>
      <c r="K102" s="80" t="s">
        <v>32</v>
      </c>
      <c r="L102" s="80" t="s">
        <v>32</v>
      </c>
      <c r="M102" s="80" t="s">
        <v>32</v>
      </c>
      <c r="N102" s="80" t="s">
        <v>32</v>
      </c>
      <c r="O102" s="80" t="s">
        <v>32</v>
      </c>
      <c r="P102" s="80" t="s">
        <v>32</v>
      </c>
      <c r="Q102" s="80" t="s">
        <v>32</v>
      </c>
      <c r="R102" s="80" t="s">
        <v>32</v>
      </c>
      <c r="S102" s="80" t="s">
        <v>32</v>
      </c>
      <c r="T102" s="80" t="s">
        <v>32</v>
      </c>
    </row>
    <row r="103" spans="1:20" s="71" customFormat="1" ht="15" customHeight="1">
      <c r="A103" s="102" t="s">
        <v>44</v>
      </c>
      <c r="B103" s="102">
        <v>3</v>
      </c>
      <c r="C103" s="102">
        <v>1</v>
      </c>
      <c r="D103" s="102">
        <v>85</v>
      </c>
      <c r="E103" s="80" t="s">
        <v>32</v>
      </c>
      <c r="F103" s="80" t="s">
        <v>32</v>
      </c>
      <c r="G103" s="80" t="s">
        <v>32</v>
      </c>
      <c r="H103" s="80" t="s">
        <v>32</v>
      </c>
      <c r="I103" s="80" t="s">
        <v>32</v>
      </c>
      <c r="J103" s="80" t="s">
        <v>32</v>
      </c>
      <c r="K103" s="80" t="s">
        <v>32</v>
      </c>
      <c r="L103" s="80" t="s">
        <v>32</v>
      </c>
      <c r="M103" s="80" t="s">
        <v>32</v>
      </c>
      <c r="N103" s="80" t="s">
        <v>32</v>
      </c>
      <c r="O103" s="80" t="s">
        <v>32</v>
      </c>
      <c r="P103" s="80" t="s">
        <v>32</v>
      </c>
      <c r="Q103" s="80" t="s">
        <v>32</v>
      </c>
      <c r="R103" s="80" t="s">
        <v>32</v>
      </c>
      <c r="S103" s="80" t="s">
        <v>32</v>
      </c>
      <c r="T103" s="80" t="s">
        <v>32</v>
      </c>
    </row>
    <row r="104" spans="1:20" s="71" customFormat="1" ht="15" customHeight="1">
      <c r="A104" s="102"/>
      <c r="B104" s="102"/>
      <c r="C104" s="102"/>
      <c r="D104" s="102">
        <v>86</v>
      </c>
      <c r="E104" s="80" t="s">
        <v>32</v>
      </c>
      <c r="F104" s="80" t="s">
        <v>32</v>
      </c>
      <c r="G104" s="80" t="s">
        <v>32</v>
      </c>
      <c r="H104" s="80" t="s">
        <v>32</v>
      </c>
      <c r="I104" s="80" t="s">
        <v>32</v>
      </c>
      <c r="J104" s="80" t="s">
        <v>32</v>
      </c>
      <c r="K104" s="80" t="s">
        <v>32</v>
      </c>
      <c r="L104" s="80" t="s">
        <v>32</v>
      </c>
      <c r="M104" s="80" t="s">
        <v>32</v>
      </c>
      <c r="N104" s="80" t="s">
        <v>32</v>
      </c>
      <c r="O104" s="80" t="s">
        <v>32</v>
      </c>
      <c r="P104" s="80" t="s">
        <v>32</v>
      </c>
      <c r="Q104" s="80" t="s">
        <v>32</v>
      </c>
      <c r="R104" s="80" t="s">
        <v>32</v>
      </c>
      <c r="S104" s="80" t="s">
        <v>32</v>
      </c>
      <c r="T104" s="80" t="s">
        <v>32</v>
      </c>
    </row>
    <row r="105" spans="1:20" s="71" customFormat="1" ht="15" customHeight="1">
      <c r="A105" s="102"/>
      <c r="B105" s="102"/>
      <c r="C105" s="102">
        <v>1</v>
      </c>
      <c r="D105" s="102">
        <v>87</v>
      </c>
      <c r="E105" s="82" t="s">
        <v>9</v>
      </c>
      <c r="F105" s="81" t="s">
        <v>91</v>
      </c>
      <c r="G105" s="83" t="s">
        <v>11</v>
      </c>
      <c r="H105" s="82" t="s">
        <v>9</v>
      </c>
      <c r="I105" s="81" t="s">
        <v>91</v>
      </c>
      <c r="J105" s="85" t="s">
        <v>15</v>
      </c>
      <c r="K105" s="82" t="s">
        <v>9</v>
      </c>
      <c r="L105" s="81" t="s">
        <v>91</v>
      </c>
      <c r="M105" s="82" t="s">
        <v>9</v>
      </c>
      <c r="N105" s="87" t="s">
        <v>12</v>
      </c>
      <c r="O105" s="81" t="s">
        <v>91</v>
      </c>
      <c r="P105" s="82" t="s">
        <v>9</v>
      </c>
      <c r="Q105" s="80" t="s">
        <v>32</v>
      </c>
      <c r="R105" s="80" t="s">
        <v>32</v>
      </c>
      <c r="S105" s="80" t="s">
        <v>32</v>
      </c>
      <c r="T105" s="80" t="s">
        <v>32</v>
      </c>
    </row>
    <row r="106" spans="1:20" s="71" customFormat="1" ht="15" customHeight="1">
      <c r="A106" s="102"/>
      <c r="B106" s="102"/>
      <c r="C106" s="102"/>
      <c r="D106" s="102">
        <v>88</v>
      </c>
      <c r="E106" s="85" t="s">
        <v>15</v>
      </c>
      <c r="F106" s="82" t="s">
        <v>9</v>
      </c>
      <c r="G106" s="81" t="s">
        <v>91</v>
      </c>
      <c r="H106" s="83" t="s">
        <v>11</v>
      </c>
      <c r="I106" s="82" t="s">
        <v>9</v>
      </c>
      <c r="J106" s="81" t="s">
        <v>91</v>
      </c>
      <c r="K106" s="85" t="s">
        <v>15</v>
      </c>
      <c r="L106" s="82" t="s">
        <v>9</v>
      </c>
      <c r="M106" s="81" t="s">
        <v>91</v>
      </c>
      <c r="N106" s="82" t="s">
        <v>9</v>
      </c>
      <c r="O106" s="87" t="s">
        <v>12</v>
      </c>
      <c r="P106" s="81" t="s">
        <v>91</v>
      </c>
      <c r="Q106" s="80" t="s">
        <v>32</v>
      </c>
      <c r="R106" s="80" t="s">
        <v>32</v>
      </c>
      <c r="S106" s="80" t="s">
        <v>32</v>
      </c>
      <c r="T106" s="80" t="s">
        <v>32</v>
      </c>
    </row>
    <row r="107" spans="1:20" s="71" customFormat="1" ht="15" customHeight="1">
      <c r="A107" s="102"/>
      <c r="B107" s="102"/>
      <c r="C107" s="102">
        <v>1</v>
      </c>
      <c r="D107" s="102">
        <v>89</v>
      </c>
      <c r="E107" s="80" t="s">
        <v>32</v>
      </c>
      <c r="F107" s="80" t="s">
        <v>32</v>
      </c>
      <c r="G107" s="80" t="s">
        <v>32</v>
      </c>
      <c r="H107" s="80" t="s">
        <v>32</v>
      </c>
      <c r="I107" s="80" t="s">
        <v>32</v>
      </c>
      <c r="J107" s="80" t="s">
        <v>32</v>
      </c>
      <c r="K107" s="80" t="s">
        <v>32</v>
      </c>
      <c r="L107" s="80" t="s">
        <v>32</v>
      </c>
      <c r="M107" s="80" t="s">
        <v>32</v>
      </c>
      <c r="N107" s="80" t="s">
        <v>32</v>
      </c>
      <c r="O107" s="80" t="s">
        <v>32</v>
      </c>
      <c r="P107" s="80" t="s">
        <v>32</v>
      </c>
      <c r="Q107" s="80" t="s">
        <v>32</v>
      </c>
      <c r="R107" s="80" t="s">
        <v>32</v>
      </c>
      <c r="S107" s="80" t="s">
        <v>32</v>
      </c>
      <c r="T107" s="80" t="s">
        <v>32</v>
      </c>
    </row>
    <row r="108" spans="1:20" s="71" customFormat="1" ht="15" customHeight="1">
      <c r="A108" s="102"/>
      <c r="B108" s="102"/>
      <c r="C108" s="102"/>
      <c r="D108" s="102">
        <v>90</v>
      </c>
      <c r="E108" s="80" t="s">
        <v>32</v>
      </c>
      <c r="F108" s="80" t="s">
        <v>32</v>
      </c>
      <c r="G108" s="80" t="s">
        <v>32</v>
      </c>
      <c r="H108" s="80" t="s">
        <v>32</v>
      </c>
      <c r="I108" s="80" t="s">
        <v>32</v>
      </c>
      <c r="J108" s="80" t="s">
        <v>32</v>
      </c>
      <c r="K108" s="80" t="s">
        <v>32</v>
      </c>
      <c r="L108" s="80" t="s">
        <v>32</v>
      </c>
      <c r="M108" s="80" t="s">
        <v>32</v>
      </c>
      <c r="N108" s="80" t="s">
        <v>32</v>
      </c>
      <c r="O108" s="80" t="s">
        <v>32</v>
      </c>
      <c r="P108" s="80" t="s">
        <v>32</v>
      </c>
      <c r="Q108" s="80" t="s">
        <v>32</v>
      </c>
      <c r="R108" s="80" t="s">
        <v>32</v>
      </c>
      <c r="S108" s="80" t="s">
        <v>32</v>
      </c>
      <c r="T108" s="80" t="s">
        <v>32</v>
      </c>
    </row>
    <row r="109" spans="1:20" s="71" customFormat="1" ht="15" customHeight="1">
      <c r="A109" s="102" t="s">
        <v>51</v>
      </c>
      <c r="B109" s="102">
        <v>3</v>
      </c>
      <c r="C109" s="102">
        <v>1</v>
      </c>
      <c r="D109" s="102">
        <v>91</v>
      </c>
      <c r="E109" s="80" t="s">
        <v>32</v>
      </c>
      <c r="F109" s="80" t="s">
        <v>32</v>
      </c>
      <c r="G109" s="80" t="s">
        <v>32</v>
      </c>
      <c r="H109" s="80" t="s">
        <v>32</v>
      </c>
      <c r="I109" s="80" t="s">
        <v>32</v>
      </c>
      <c r="J109" s="80" t="s">
        <v>32</v>
      </c>
      <c r="K109" s="80" t="s">
        <v>32</v>
      </c>
      <c r="L109" s="80" t="s">
        <v>32</v>
      </c>
      <c r="M109" s="80" t="s">
        <v>32</v>
      </c>
      <c r="N109" s="80" t="s">
        <v>32</v>
      </c>
      <c r="O109" s="80" t="s">
        <v>32</v>
      </c>
      <c r="P109" s="80" t="s">
        <v>32</v>
      </c>
      <c r="Q109" s="80" t="s">
        <v>32</v>
      </c>
      <c r="R109" s="80" t="s">
        <v>32</v>
      </c>
      <c r="S109" s="80" t="s">
        <v>32</v>
      </c>
      <c r="T109" s="80" t="s">
        <v>32</v>
      </c>
    </row>
    <row r="110" spans="1:20" s="71" customFormat="1" ht="15" customHeight="1">
      <c r="A110" s="102"/>
      <c r="B110" s="102"/>
      <c r="C110" s="102"/>
      <c r="D110" s="102">
        <v>92</v>
      </c>
      <c r="E110" s="80" t="s">
        <v>32</v>
      </c>
      <c r="F110" s="80" t="s">
        <v>32</v>
      </c>
      <c r="G110" s="80" t="s">
        <v>32</v>
      </c>
      <c r="H110" s="80" t="s">
        <v>32</v>
      </c>
      <c r="I110" s="80" t="s">
        <v>32</v>
      </c>
      <c r="J110" s="80" t="s">
        <v>32</v>
      </c>
      <c r="K110" s="80" t="s">
        <v>32</v>
      </c>
      <c r="L110" s="80" t="s">
        <v>32</v>
      </c>
      <c r="M110" s="80" t="s">
        <v>32</v>
      </c>
      <c r="N110" s="80" t="s">
        <v>32</v>
      </c>
      <c r="O110" s="80" t="s">
        <v>32</v>
      </c>
      <c r="P110" s="80" t="s">
        <v>32</v>
      </c>
      <c r="Q110" s="80" t="s">
        <v>32</v>
      </c>
      <c r="R110" s="80" t="s">
        <v>32</v>
      </c>
      <c r="S110" s="80" t="s">
        <v>32</v>
      </c>
      <c r="T110" s="80" t="s">
        <v>32</v>
      </c>
    </row>
    <row r="111" spans="1:20" s="71" customFormat="1" ht="15" customHeight="1">
      <c r="A111" s="102"/>
      <c r="B111" s="102"/>
      <c r="C111" s="102">
        <v>1</v>
      </c>
      <c r="D111" s="102">
        <v>93</v>
      </c>
      <c r="E111" s="81" t="s">
        <v>91</v>
      </c>
      <c r="F111" s="85" t="s">
        <v>15</v>
      </c>
      <c r="G111" s="82" t="s">
        <v>9</v>
      </c>
      <c r="H111" s="81" t="s">
        <v>91</v>
      </c>
      <c r="I111" s="83" t="s">
        <v>11</v>
      </c>
      <c r="J111" s="82" t="s">
        <v>9</v>
      </c>
      <c r="K111" s="81" t="s">
        <v>91</v>
      </c>
      <c r="L111" s="85" t="s">
        <v>15</v>
      </c>
      <c r="M111" s="82" t="s">
        <v>9</v>
      </c>
      <c r="N111" s="81" t="s">
        <v>91</v>
      </c>
      <c r="O111" s="82" t="s">
        <v>9</v>
      </c>
      <c r="P111" s="87" t="s">
        <v>12</v>
      </c>
      <c r="Q111" s="80" t="s">
        <v>32</v>
      </c>
      <c r="R111" s="80" t="s">
        <v>32</v>
      </c>
      <c r="S111" s="80" t="s">
        <v>32</v>
      </c>
      <c r="T111" s="80" t="s">
        <v>32</v>
      </c>
    </row>
    <row r="112" spans="1:20" s="71" customFormat="1" ht="15" customHeight="1">
      <c r="A112" s="102"/>
      <c r="B112" s="102"/>
      <c r="C112" s="102"/>
      <c r="D112" s="102">
        <v>94</v>
      </c>
      <c r="E112" s="82" t="s">
        <v>9</v>
      </c>
      <c r="F112" s="81" t="s">
        <v>91</v>
      </c>
      <c r="G112" s="85" t="s">
        <v>15</v>
      </c>
      <c r="H112" s="82" t="s">
        <v>9</v>
      </c>
      <c r="I112" s="81" t="s">
        <v>91</v>
      </c>
      <c r="J112" s="83" t="s">
        <v>11</v>
      </c>
      <c r="K112" s="82" t="s">
        <v>9</v>
      </c>
      <c r="L112" s="81" t="s">
        <v>91</v>
      </c>
      <c r="M112" s="85" t="s">
        <v>15</v>
      </c>
      <c r="N112" s="82" t="s">
        <v>9</v>
      </c>
      <c r="O112" s="81" t="s">
        <v>91</v>
      </c>
      <c r="P112" s="82" t="s">
        <v>9</v>
      </c>
      <c r="Q112" s="80" t="s">
        <v>32</v>
      </c>
      <c r="R112" s="80" t="s">
        <v>32</v>
      </c>
      <c r="S112" s="80" t="s">
        <v>32</v>
      </c>
      <c r="T112" s="80" t="s">
        <v>32</v>
      </c>
    </row>
    <row r="113" spans="1:20" s="71" customFormat="1" ht="15">
      <c r="A113" s="102"/>
      <c r="B113" s="102"/>
      <c r="C113" s="102">
        <v>1</v>
      </c>
      <c r="D113" s="102">
        <v>95</v>
      </c>
      <c r="E113" s="80" t="s">
        <v>32</v>
      </c>
      <c r="F113" s="80" t="s">
        <v>32</v>
      </c>
      <c r="G113" s="80" t="s">
        <v>32</v>
      </c>
      <c r="H113" s="80" t="s">
        <v>32</v>
      </c>
      <c r="I113" s="80" t="s">
        <v>32</v>
      </c>
      <c r="J113" s="80" t="s">
        <v>32</v>
      </c>
      <c r="K113" s="80" t="s">
        <v>32</v>
      </c>
      <c r="L113" s="80" t="s">
        <v>32</v>
      </c>
      <c r="M113" s="80" t="s">
        <v>32</v>
      </c>
      <c r="N113" s="80" t="s">
        <v>32</v>
      </c>
      <c r="O113" s="80" t="s">
        <v>32</v>
      </c>
      <c r="P113" s="80" t="s">
        <v>32</v>
      </c>
      <c r="Q113" s="80" t="s">
        <v>32</v>
      </c>
      <c r="R113" s="80" t="s">
        <v>32</v>
      </c>
      <c r="S113" s="80" t="s">
        <v>32</v>
      </c>
      <c r="T113" s="80" t="s">
        <v>32</v>
      </c>
    </row>
    <row r="114" spans="1:20" s="71" customFormat="1" ht="15">
      <c r="A114" s="102"/>
      <c r="B114" s="102"/>
      <c r="C114" s="102"/>
      <c r="D114" s="102">
        <v>96</v>
      </c>
      <c r="E114" s="80" t="s">
        <v>32</v>
      </c>
      <c r="F114" s="80" t="s">
        <v>32</v>
      </c>
      <c r="G114" s="80" t="s">
        <v>32</v>
      </c>
      <c r="H114" s="80" t="s">
        <v>32</v>
      </c>
      <c r="I114" s="80" t="s">
        <v>32</v>
      </c>
      <c r="J114" s="80" t="s">
        <v>32</v>
      </c>
      <c r="K114" s="80" t="s">
        <v>32</v>
      </c>
      <c r="L114" s="80" t="s">
        <v>32</v>
      </c>
      <c r="M114" s="80" t="s">
        <v>32</v>
      </c>
      <c r="N114" s="80" t="s">
        <v>32</v>
      </c>
      <c r="O114" s="80" t="s">
        <v>32</v>
      </c>
      <c r="P114" s="80" t="s">
        <v>32</v>
      </c>
      <c r="Q114" s="80" t="s">
        <v>32</v>
      </c>
      <c r="R114" s="80" t="s">
        <v>32</v>
      </c>
      <c r="S114" s="80" t="s">
        <v>32</v>
      </c>
      <c r="T114" s="80" t="s">
        <v>32</v>
      </c>
    </row>
    <row r="116" spans="1:20" s="71" customFormat="1"/>
    <row r="118" spans="1:20" s="71" customFormat="1"/>
    <row r="120" spans="1:20" s="71" customFormat="1"/>
    <row r="122" spans="1:20" s="71" customFormat="1"/>
  </sheetData>
  <autoFilter ref="E18:T114"/>
  <mergeCells count="4">
    <mergeCell ref="A3:T3"/>
    <mergeCell ref="A4:T4"/>
    <mergeCell ref="A5:T5"/>
    <mergeCell ref="A6:T6"/>
  </mergeCells>
  <phoneticPr fontId="32" type="noConversion"/>
  <printOptions horizontalCentered="1"/>
  <pageMargins left="0" right="0" top="0" bottom="0" header="0" footer="0"/>
  <pageSetup paperSize="17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PREMISAS 01</vt:lpstr>
      <vt:lpstr>CONTEOS 30-70</vt:lpstr>
      <vt:lpstr>PROPUESTA DE PAUTA  </vt:lpstr>
      <vt:lpstr>PROPUESTA HORARIO RADIO</vt:lpstr>
      <vt:lpstr>'PROPUESTA DE PAUTA  '!Área_de_impresión</vt:lpstr>
      <vt:lpstr>'PROPUESTA HORARIO RADIO'!Área_de_impresión</vt:lpstr>
      <vt:lpstr>'CONTEOS 30-70'!Print_Area</vt:lpstr>
      <vt:lpstr>'PREMISAS 01'!Print_Area</vt:lpstr>
      <vt:lpstr>'PROPUESTA DE PAUTA  '!Print_Area</vt:lpstr>
      <vt:lpstr>'PROPUESTA HORARIO RADIO'!Print_Area</vt:lpstr>
      <vt:lpstr>'PROPUESTA DE PAUTA  '!Print_Titles</vt:lpstr>
      <vt:lpstr>'PROPUESTA HORARIO RADIO'!Print_Titles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2010-08-20T15:26:32Z</cp:lastPrinted>
  <dcterms:created xsi:type="dcterms:W3CDTF">2009-03-16T19:55:43Z</dcterms:created>
  <dcterms:modified xsi:type="dcterms:W3CDTF">2010-08-26T16:19:32Z</dcterms:modified>
</cp:coreProperties>
</file>